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340" windowHeight="6795" tabRatio="691" activeTab="5"/>
  </bookViews>
  <sheets>
    <sheet name="Notes" sheetId="10" r:id="rId1"/>
    <sheet name="All Agencies" sheetId="9" r:id="rId2"/>
    <sheet name="MTAs" sheetId="2" r:id="rId3"/>
    <sheet name="5307 State Funded Urban" sheetId="3" r:id="rId4"/>
    <sheet name="5307-5711 Mixed UrbRural" sheetId="5" r:id="rId5"/>
    <sheet name="5311 Rural Transit Districts" sheetId="4" r:id="rId6"/>
    <sheet name="5310 Specialized" sheetId="6" r:id="rId7"/>
  </sheets>
  <calcPr calcId="145621"/>
</workbook>
</file>

<file path=xl/calcChain.xml><?xml version="1.0" encoding="utf-8"?>
<calcChain xmlns="http://schemas.openxmlformats.org/spreadsheetml/2006/main">
  <c r="AF79" i="6" l="1"/>
  <c r="AF78" i="6"/>
  <c r="AF77" i="6"/>
  <c r="AF76" i="6"/>
  <c r="AF37" i="4"/>
  <c r="AF36" i="4"/>
  <c r="AF35" i="4"/>
  <c r="AF34" i="4"/>
  <c r="AF32" i="5"/>
  <c r="AF31" i="5"/>
  <c r="AF30" i="5"/>
  <c r="AF29" i="5"/>
  <c r="AF24" i="3"/>
  <c r="AF23" i="3"/>
  <c r="AF22" i="3"/>
  <c r="AF21" i="3"/>
  <c r="AE16" i="2"/>
  <c r="AE15" i="2"/>
  <c r="AE14" i="2"/>
  <c r="AE13" i="2"/>
  <c r="DO78" i="9" l="1"/>
  <c r="DG78" i="9"/>
  <c r="BH78" i="9"/>
  <c r="AH78" i="9"/>
  <c r="AD78" i="9"/>
  <c r="AB78" i="9"/>
  <c r="AA78" i="9"/>
  <c r="Z78" i="9"/>
  <c r="DO10" i="2"/>
  <c r="DG10" i="2"/>
  <c r="BH10" i="2"/>
  <c r="DO9" i="2"/>
  <c r="DG9" i="2"/>
  <c r="BH9" i="2"/>
  <c r="DO8" i="2"/>
  <c r="DG8" i="2"/>
  <c r="BH8" i="2"/>
  <c r="DO7" i="2"/>
  <c r="DG7" i="2"/>
  <c r="BH7" i="2"/>
  <c r="DO6" i="2"/>
  <c r="DG6" i="2"/>
  <c r="BH6" i="2"/>
  <c r="DO5" i="2"/>
  <c r="DG5" i="2"/>
  <c r="BH5" i="2"/>
  <c r="DO3" i="2"/>
  <c r="DG3" i="2"/>
  <c r="BH3" i="2"/>
  <c r="AL23" i="4" l="1"/>
  <c r="DO32" i="5" l="1"/>
  <c r="DN32" i="5"/>
  <c r="DM32" i="5"/>
  <c r="DL32" i="5"/>
  <c r="DK32" i="5"/>
  <c r="DJ32" i="5"/>
  <c r="DI32" i="5"/>
  <c r="DH32" i="5"/>
  <c r="DG32" i="5"/>
  <c r="DF32" i="5"/>
  <c r="DE32" i="5"/>
  <c r="DD32" i="5"/>
  <c r="DC32" i="5"/>
  <c r="DB32" i="5"/>
  <c r="DA32" i="5"/>
  <c r="CZ32" i="5"/>
  <c r="CY32" i="5"/>
  <c r="CT32" i="5"/>
  <c r="CS32" i="5"/>
  <c r="CR32" i="5"/>
  <c r="CQ32" i="5"/>
  <c r="CP32" i="5"/>
  <c r="CO32" i="5"/>
  <c r="CN32" i="5"/>
  <c r="CM32" i="5"/>
  <c r="BJ32" i="5"/>
  <c r="BI32" i="5"/>
  <c r="BH32" i="5"/>
  <c r="AU32" i="5"/>
  <c r="AT32" i="5"/>
  <c r="AS32" i="5"/>
  <c r="AR32" i="5"/>
  <c r="AQ32" i="5"/>
  <c r="AP32" i="5"/>
  <c r="AO32" i="5"/>
  <c r="AN32" i="5"/>
  <c r="AM32" i="5"/>
  <c r="AK32" i="5"/>
  <c r="AJ32" i="5"/>
  <c r="AI32" i="5"/>
  <c r="AH32" i="5"/>
  <c r="AG32" i="5"/>
  <c r="AE32" i="5"/>
  <c r="AD32" i="5"/>
  <c r="AC32" i="5"/>
  <c r="AB32" i="5"/>
  <c r="AA32" i="5"/>
  <c r="Z32" i="5"/>
  <c r="Y32" i="5"/>
  <c r="X32" i="5"/>
  <c r="W32" i="5"/>
  <c r="V32" i="5"/>
  <c r="U32" i="5"/>
  <c r="T32" i="5"/>
  <c r="S32" i="5"/>
  <c r="R32" i="5"/>
  <c r="Q32" i="5"/>
  <c r="P32" i="5"/>
  <c r="O32" i="5"/>
  <c r="CY31" i="5"/>
  <c r="CT31" i="5"/>
  <c r="CS31" i="5"/>
  <c r="CR31" i="5"/>
  <c r="CQ31" i="5"/>
  <c r="CP31" i="5"/>
  <c r="CO31" i="5"/>
  <c r="CN31" i="5"/>
  <c r="CM31" i="5"/>
  <c r="BJ31" i="5"/>
  <c r="BI31" i="5"/>
  <c r="BH31" i="5"/>
  <c r="AU31" i="5"/>
  <c r="AT31" i="5"/>
  <c r="AS31" i="5"/>
  <c r="AR31" i="5"/>
  <c r="AQ31" i="5"/>
  <c r="AP31" i="5"/>
  <c r="AO31" i="5"/>
  <c r="AK31" i="5"/>
  <c r="AJ31" i="5"/>
  <c r="AI31" i="5"/>
  <c r="AH31" i="5"/>
  <c r="AE31" i="5"/>
  <c r="AD31" i="5"/>
  <c r="AC31" i="5"/>
  <c r="AB31" i="5"/>
  <c r="AA31" i="5"/>
  <c r="Z31" i="5"/>
  <c r="Y31" i="5"/>
  <c r="W31" i="5"/>
  <c r="V31" i="5"/>
  <c r="U31" i="5"/>
  <c r="T31" i="5"/>
  <c r="S31" i="5"/>
  <c r="DO30" i="5"/>
  <c r="DN30" i="5"/>
  <c r="DM30" i="5"/>
  <c r="DL30" i="5"/>
  <c r="DK30" i="5"/>
  <c r="DJ30" i="5"/>
  <c r="DI30" i="5"/>
  <c r="DH30" i="5"/>
  <c r="DG30" i="5"/>
  <c r="DF30" i="5"/>
  <c r="DE30" i="5"/>
  <c r="DD30" i="5"/>
  <c r="DC30" i="5"/>
  <c r="DB30" i="5"/>
  <c r="DA30" i="5"/>
  <c r="CZ30" i="5"/>
  <c r="CY30" i="5"/>
  <c r="CT30" i="5"/>
  <c r="CS30" i="5"/>
  <c r="CR30" i="5"/>
  <c r="CQ30" i="5"/>
  <c r="CP30" i="5"/>
  <c r="CO30" i="5"/>
  <c r="CN30" i="5"/>
  <c r="CM30" i="5"/>
  <c r="BJ30" i="5"/>
  <c r="BI30" i="5"/>
  <c r="BH30" i="5"/>
  <c r="AU30" i="5"/>
  <c r="AT30" i="5"/>
  <c r="AS30" i="5"/>
  <c r="AR30" i="5"/>
  <c r="AQ30" i="5"/>
  <c r="AP30" i="5"/>
  <c r="AO30" i="5"/>
  <c r="AN30" i="5"/>
  <c r="AM30" i="5"/>
  <c r="AK30" i="5"/>
  <c r="AJ30" i="5"/>
  <c r="AI30" i="5"/>
  <c r="AH30" i="5"/>
  <c r="AG30" i="5"/>
  <c r="AE30" i="5"/>
  <c r="AD30" i="5"/>
  <c r="AC30" i="5"/>
  <c r="AB30" i="5"/>
  <c r="AA30" i="5"/>
  <c r="Z30" i="5"/>
  <c r="Y30" i="5"/>
  <c r="X30" i="5"/>
  <c r="W30" i="5"/>
  <c r="V30" i="5"/>
  <c r="U30" i="5"/>
  <c r="T30" i="5"/>
  <c r="S30" i="5"/>
  <c r="R30" i="5"/>
  <c r="Q30" i="5"/>
  <c r="P30" i="5"/>
  <c r="O30" i="5"/>
  <c r="DO29" i="5"/>
  <c r="DN29" i="5"/>
  <c r="DM29" i="5"/>
  <c r="DL29" i="5"/>
  <c r="DK29" i="5"/>
  <c r="DJ29" i="5"/>
  <c r="DI29" i="5"/>
  <c r="DH29" i="5"/>
  <c r="DG29" i="5"/>
  <c r="DF29" i="5"/>
  <c r="DE29" i="5"/>
  <c r="DD29" i="5"/>
  <c r="DC29" i="5"/>
  <c r="DB29" i="5"/>
  <c r="DA29" i="5"/>
  <c r="CZ29" i="5"/>
  <c r="CY29" i="5"/>
  <c r="CT29" i="5"/>
  <c r="CS29" i="5"/>
  <c r="CR29" i="5"/>
  <c r="CQ29" i="5"/>
  <c r="CP29" i="5"/>
  <c r="CO29" i="5"/>
  <c r="CN29" i="5"/>
  <c r="CM29" i="5"/>
  <c r="BJ29" i="5"/>
  <c r="BI29" i="5"/>
  <c r="BH29" i="5"/>
  <c r="AU29" i="5"/>
  <c r="AT29" i="5"/>
  <c r="AS29" i="5"/>
  <c r="AR29" i="5"/>
  <c r="AQ29" i="5"/>
  <c r="AP29" i="5"/>
  <c r="AO29" i="5"/>
  <c r="AN29" i="5"/>
  <c r="AN31" i="5" s="1"/>
  <c r="AM29" i="5"/>
  <c r="AK29" i="5"/>
  <c r="AJ29" i="5"/>
  <c r="AI29" i="5"/>
  <c r="AH29" i="5"/>
  <c r="AG29" i="5"/>
  <c r="AE29" i="5"/>
  <c r="AD29" i="5"/>
  <c r="AC29" i="5"/>
  <c r="AB29" i="5"/>
  <c r="AA29" i="5"/>
  <c r="Z29" i="5"/>
  <c r="Y29" i="5"/>
  <c r="X29" i="5"/>
  <c r="W29" i="5"/>
  <c r="V29" i="5"/>
  <c r="U29" i="5"/>
  <c r="T29" i="5"/>
  <c r="S29" i="5"/>
  <c r="R29" i="5"/>
  <c r="Q29" i="5"/>
  <c r="P29" i="5"/>
  <c r="O29" i="5"/>
  <c r="DO28" i="5"/>
  <c r="DN28" i="5"/>
  <c r="DM28" i="5"/>
  <c r="DM31" i="5" s="1"/>
  <c r="DL28" i="5"/>
  <c r="DL31" i="5" s="1"/>
  <c r="DK28" i="5"/>
  <c r="DJ28" i="5"/>
  <c r="DI28" i="5"/>
  <c r="DI31" i="5" s="1"/>
  <c r="DH28" i="5"/>
  <c r="DH31" i="5" s="1"/>
  <c r="DG28" i="5"/>
  <c r="DF28" i="5"/>
  <c r="DE28" i="5"/>
  <c r="DD28" i="5"/>
  <c r="DD31" i="5" s="1"/>
  <c r="DC28" i="5"/>
  <c r="DB28" i="5"/>
  <c r="DB31" i="5" s="1"/>
  <c r="DA28" i="5"/>
  <c r="DA31" i="5" s="1"/>
  <c r="CZ28" i="5"/>
  <c r="CZ31" i="5" s="1"/>
  <c r="AN28" i="5"/>
  <c r="AM28" i="5"/>
  <c r="AG28" i="5"/>
  <c r="AG31" i="5" s="1"/>
  <c r="X28" i="5"/>
  <c r="X31" i="5" s="1"/>
  <c r="R28" i="5"/>
  <c r="Q28" i="5"/>
  <c r="P28" i="5"/>
  <c r="O28" i="5"/>
  <c r="O31" i="5" s="1"/>
  <c r="P31" i="5"/>
  <c r="DN31" i="5"/>
  <c r="DJ31" i="5"/>
  <c r="DF31" i="5"/>
  <c r="DE31" i="5"/>
  <c r="AM31" i="5"/>
  <c r="R31" i="5"/>
  <c r="Q31" i="5"/>
  <c r="DO16" i="2"/>
  <c r="DN16" i="2"/>
  <c r="DM16" i="2"/>
  <c r="DL16" i="2"/>
  <c r="DK16" i="2"/>
  <c r="DJ16" i="2"/>
  <c r="DI16" i="2"/>
  <c r="DH16" i="2"/>
  <c r="DG16" i="2"/>
  <c r="DF16" i="2"/>
  <c r="DE16" i="2"/>
  <c r="DD16" i="2"/>
  <c r="DC16" i="2"/>
  <c r="DB16" i="2"/>
  <c r="DA16" i="2"/>
  <c r="CZ16" i="2"/>
  <c r="CY16" i="2"/>
  <c r="CT16" i="2"/>
  <c r="CS16" i="2"/>
  <c r="CR16" i="2"/>
  <c r="CQ16" i="2"/>
  <c r="CP16" i="2"/>
  <c r="CO16" i="2"/>
  <c r="CN16" i="2"/>
  <c r="CM16" i="2"/>
  <c r="BJ16" i="2"/>
  <c r="BI16" i="2"/>
  <c r="BH16" i="2"/>
  <c r="AU16" i="2"/>
  <c r="AT16" i="2"/>
  <c r="AS16" i="2"/>
  <c r="AR16" i="2"/>
  <c r="AQ16" i="2"/>
  <c r="AM16" i="2"/>
  <c r="AJ16" i="2"/>
  <c r="AH16" i="2"/>
  <c r="AG16" i="2"/>
  <c r="AF16" i="2"/>
  <c r="AD16" i="2"/>
  <c r="AC16" i="2"/>
  <c r="AB16" i="2"/>
  <c r="AA16" i="2"/>
  <c r="Z16" i="2"/>
  <c r="Y16" i="2"/>
  <c r="X16" i="2"/>
  <c r="W16" i="2"/>
  <c r="V16" i="2"/>
  <c r="U16" i="2"/>
  <c r="T16" i="2"/>
  <c r="S16" i="2"/>
  <c r="R16" i="2"/>
  <c r="Q16" i="2"/>
  <c r="P16" i="2"/>
  <c r="O16" i="2"/>
  <c r="CY15" i="2"/>
  <c r="CT15" i="2"/>
  <c r="CS15" i="2"/>
  <c r="CR15" i="2"/>
  <c r="CQ15" i="2"/>
  <c r="CP15" i="2"/>
  <c r="CO15" i="2"/>
  <c r="CN15" i="2"/>
  <c r="CM15" i="2"/>
  <c r="BJ15" i="2"/>
  <c r="BI15" i="2"/>
  <c r="BH15" i="2"/>
  <c r="AU15" i="2"/>
  <c r="AT15" i="2"/>
  <c r="AS15" i="2"/>
  <c r="AR15" i="2"/>
  <c r="AQ15" i="2"/>
  <c r="AJ15" i="2"/>
  <c r="AH15" i="2"/>
  <c r="AF15" i="2"/>
  <c r="AD15" i="2"/>
  <c r="AC15" i="2"/>
  <c r="AB15" i="2"/>
  <c r="AA15" i="2"/>
  <c r="Z15" i="2"/>
  <c r="Y15" i="2"/>
  <c r="W15" i="2"/>
  <c r="V15" i="2"/>
  <c r="U15" i="2"/>
  <c r="T15" i="2"/>
  <c r="S15" i="2"/>
  <c r="DO14" i="2"/>
  <c r="DN14" i="2"/>
  <c r="DM14" i="2"/>
  <c r="DL14" i="2"/>
  <c r="DK14" i="2"/>
  <c r="DJ14" i="2"/>
  <c r="DI14" i="2"/>
  <c r="DH14" i="2"/>
  <c r="DG14" i="2"/>
  <c r="DF14" i="2"/>
  <c r="DE14" i="2"/>
  <c r="DD14" i="2"/>
  <c r="DC14" i="2"/>
  <c r="DB14" i="2"/>
  <c r="DA14" i="2"/>
  <c r="CZ14" i="2"/>
  <c r="CY14" i="2"/>
  <c r="CT14" i="2"/>
  <c r="CS14" i="2"/>
  <c r="CR14" i="2"/>
  <c r="CQ14" i="2"/>
  <c r="CP14" i="2"/>
  <c r="CO14" i="2"/>
  <c r="CN14" i="2"/>
  <c r="CM14" i="2"/>
  <c r="BJ14" i="2"/>
  <c r="BI14" i="2"/>
  <c r="BH14" i="2"/>
  <c r="AU14" i="2"/>
  <c r="AT14" i="2"/>
  <c r="AS14" i="2"/>
  <c r="AR14" i="2"/>
  <c r="AQ14" i="2"/>
  <c r="AM14" i="2"/>
  <c r="AJ14" i="2"/>
  <c r="AH14" i="2"/>
  <c r="AG14" i="2"/>
  <c r="AF14" i="2"/>
  <c r="AD14" i="2"/>
  <c r="AC14" i="2"/>
  <c r="AB14" i="2"/>
  <c r="AA14" i="2"/>
  <c r="Z14" i="2"/>
  <c r="Y14" i="2"/>
  <c r="X14" i="2"/>
  <c r="W14" i="2"/>
  <c r="V14" i="2"/>
  <c r="U14" i="2"/>
  <c r="T14" i="2"/>
  <c r="S14" i="2"/>
  <c r="R14" i="2"/>
  <c r="Q14" i="2"/>
  <c r="P14" i="2"/>
  <c r="O14" i="2"/>
  <c r="DO13" i="2"/>
  <c r="DN13" i="2"/>
  <c r="DM13" i="2"/>
  <c r="DL13" i="2"/>
  <c r="DK13" i="2"/>
  <c r="DJ13" i="2"/>
  <c r="DI13" i="2"/>
  <c r="DH13" i="2"/>
  <c r="DG13" i="2"/>
  <c r="DF13" i="2"/>
  <c r="DE13" i="2"/>
  <c r="DD13" i="2"/>
  <c r="DC13" i="2"/>
  <c r="DB13" i="2"/>
  <c r="DA13" i="2"/>
  <c r="CZ13" i="2"/>
  <c r="CY13" i="2"/>
  <c r="CT13" i="2"/>
  <c r="CS13" i="2"/>
  <c r="CR13" i="2"/>
  <c r="CQ13" i="2"/>
  <c r="CP13" i="2"/>
  <c r="CO13" i="2"/>
  <c r="CN13" i="2"/>
  <c r="CM13" i="2"/>
  <c r="BJ13" i="2"/>
  <c r="BI13" i="2"/>
  <c r="BH13" i="2"/>
  <c r="AU13" i="2"/>
  <c r="AT13" i="2"/>
  <c r="AS13" i="2"/>
  <c r="AR13" i="2"/>
  <c r="AQ13" i="2"/>
  <c r="AM13" i="2"/>
  <c r="AJ13" i="2"/>
  <c r="AH13" i="2"/>
  <c r="AG13" i="2"/>
  <c r="AF13" i="2"/>
  <c r="AD13" i="2"/>
  <c r="AC13" i="2"/>
  <c r="AB13" i="2"/>
  <c r="AA13" i="2"/>
  <c r="Z13" i="2"/>
  <c r="Y13" i="2"/>
  <c r="X13" i="2"/>
  <c r="W13" i="2"/>
  <c r="V13" i="2"/>
  <c r="U13" i="2"/>
  <c r="T13" i="2"/>
  <c r="S13" i="2"/>
  <c r="R13" i="2"/>
  <c r="Q13" i="2"/>
  <c r="P13" i="2"/>
  <c r="O13" i="2"/>
  <c r="DO12" i="2"/>
  <c r="DN12" i="2"/>
  <c r="DM12" i="2"/>
  <c r="DL12" i="2"/>
  <c r="DK12" i="2"/>
  <c r="DJ12" i="2"/>
  <c r="DI12" i="2"/>
  <c r="DH12" i="2"/>
  <c r="DG12" i="2"/>
  <c r="DF12" i="2"/>
  <c r="DE12" i="2"/>
  <c r="DD12" i="2"/>
  <c r="DC12" i="2"/>
  <c r="DB12" i="2"/>
  <c r="DA12" i="2"/>
  <c r="CZ12" i="2"/>
  <c r="AM12" i="2"/>
  <c r="AG12" i="2"/>
  <c r="X12" i="2"/>
  <c r="R12" i="2"/>
  <c r="Q12" i="2"/>
  <c r="P12" i="2"/>
  <c r="O12" i="2"/>
  <c r="O15" i="2" s="1"/>
  <c r="DO79" i="6"/>
  <c r="DN79" i="6"/>
  <c r="DM79" i="6"/>
  <c r="DL79" i="6"/>
  <c r="DK79" i="6"/>
  <c r="DJ79" i="6"/>
  <c r="DI79" i="6"/>
  <c r="DH79" i="6"/>
  <c r="DG79" i="6"/>
  <c r="DF79" i="6"/>
  <c r="DE79" i="6"/>
  <c r="DD79" i="6"/>
  <c r="DC79" i="6"/>
  <c r="DB79" i="6"/>
  <c r="DA79" i="6"/>
  <c r="CZ79" i="6"/>
  <c r="CY79" i="6"/>
  <c r="CT79" i="6"/>
  <c r="CS79" i="6"/>
  <c r="CR79" i="6"/>
  <c r="CQ79" i="6"/>
  <c r="CP79" i="6"/>
  <c r="CO79" i="6"/>
  <c r="CN79" i="6"/>
  <c r="CM79" i="6"/>
  <c r="BJ79" i="6"/>
  <c r="BI79" i="6"/>
  <c r="BH79" i="6"/>
  <c r="AU79" i="6"/>
  <c r="AT79" i="6"/>
  <c r="AS79" i="6"/>
  <c r="AR79" i="6"/>
  <c r="AQ79" i="6"/>
  <c r="AP79" i="6"/>
  <c r="AO79" i="6"/>
  <c r="AN79" i="6"/>
  <c r="AM79" i="6"/>
  <c r="AK79" i="6"/>
  <c r="AJ79" i="6"/>
  <c r="AI79" i="6"/>
  <c r="AH79" i="6"/>
  <c r="AG79" i="6"/>
  <c r="AE79" i="6"/>
  <c r="AD79" i="6"/>
  <c r="AC79" i="6"/>
  <c r="AB79" i="6"/>
  <c r="AA79" i="6"/>
  <c r="Z79" i="6"/>
  <c r="Y79" i="6"/>
  <c r="X79" i="6"/>
  <c r="W79" i="6"/>
  <c r="V79" i="6"/>
  <c r="U79" i="6"/>
  <c r="T79" i="6"/>
  <c r="S79" i="6"/>
  <c r="R79" i="6"/>
  <c r="Q79" i="6"/>
  <c r="P79" i="6"/>
  <c r="O79" i="6"/>
  <c r="CY78" i="6"/>
  <c r="CT78" i="6"/>
  <c r="CS78" i="6"/>
  <c r="CR78" i="6"/>
  <c r="CQ78" i="6"/>
  <c r="CP78" i="6"/>
  <c r="CO78" i="6"/>
  <c r="CN78" i="6"/>
  <c r="CM78" i="6"/>
  <c r="BJ78" i="6"/>
  <c r="BI78" i="6"/>
  <c r="BH78" i="6"/>
  <c r="AU78" i="6"/>
  <c r="AT78" i="6"/>
  <c r="AS78" i="6"/>
  <c r="AR78" i="6"/>
  <c r="AQ78" i="6"/>
  <c r="AP78" i="6"/>
  <c r="AO78" i="6"/>
  <c r="AK78" i="6"/>
  <c r="AJ78" i="6"/>
  <c r="AI78" i="6"/>
  <c r="AH78" i="6"/>
  <c r="AE78" i="6"/>
  <c r="AD78" i="6"/>
  <c r="AC78" i="6"/>
  <c r="AB78" i="6"/>
  <c r="AA78" i="6"/>
  <c r="Z78" i="6"/>
  <c r="Y78" i="6"/>
  <c r="W78" i="6"/>
  <c r="V78" i="6"/>
  <c r="U78" i="6"/>
  <c r="T78" i="6"/>
  <c r="S78" i="6"/>
  <c r="DO77" i="6"/>
  <c r="DN77" i="6"/>
  <c r="DM77" i="6"/>
  <c r="DL77" i="6"/>
  <c r="DK77" i="6"/>
  <c r="DJ77" i="6"/>
  <c r="DI77" i="6"/>
  <c r="DH77" i="6"/>
  <c r="DG77" i="6"/>
  <c r="DF77" i="6"/>
  <c r="DE77" i="6"/>
  <c r="DD77" i="6"/>
  <c r="DC77" i="6"/>
  <c r="DB77" i="6"/>
  <c r="DA77" i="6"/>
  <c r="CZ77" i="6"/>
  <c r="CY77" i="6"/>
  <c r="CT77" i="6"/>
  <c r="CS77" i="6"/>
  <c r="CR77" i="6"/>
  <c r="CQ77" i="6"/>
  <c r="CP77" i="6"/>
  <c r="CO77" i="6"/>
  <c r="CN77" i="6"/>
  <c r="CM77" i="6"/>
  <c r="BJ77" i="6"/>
  <c r="BI77" i="6"/>
  <c r="BH77" i="6"/>
  <c r="AU77" i="6"/>
  <c r="AT77" i="6"/>
  <c r="AS77" i="6"/>
  <c r="AR77" i="6"/>
  <c r="AQ77" i="6"/>
  <c r="AP77" i="6"/>
  <c r="AO77" i="6"/>
  <c r="AN77" i="6"/>
  <c r="AM77" i="6"/>
  <c r="AK77" i="6"/>
  <c r="AJ77" i="6"/>
  <c r="AI77" i="6"/>
  <c r="AH77" i="6"/>
  <c r="AG77" i="6"/>
  <c r="AE77" i="6"/>
  <c r="AD77" i="6"/>
  <c r="AC77" i="6"/>
  <c r="AB77" i="6"/>
  <c r="AA77" i="6"/>
  <c r="Z77" i="6"/>
  <c r="Y77" i="6"/>
  <c r="X77" i="6"/>
  <c r="W77" i="6"/>
  <c r="V77" i="6"/>
  <c r="U77" i="6"/>
  <c r="T77" i="6"/>
  <c r="S77" i="6"/>
  <c r="R77" i="6"/>
  <c r="Q77" i="6"/>
  <c r="P77" i="6"/>
  <c r="O77" i="6"/>
  <c r="DO76" i="6"/>
  <c r="DN76" i="6"/>
  <c r="DM76" i="6"/>
  <c r="DL76" i="6"/>
  <c r="DK76" i="6"/>
  <c r="DJ76" i="6"/>
  <c r="DI76" i="6"/>
  <c r="DH76" i="6"/>
  <c r="DG76" i="6"/>
  <c r="DF76" i="6"/>
  <c r="DE76" i="6"/>
  <c r="DD76" i="6"/>
  <c r="DC76" i="6"/>
  <c r="DB76" i="6"/>
  <c r="DA76" i="6"/>
  <c r="CZ76" i="6"/>
  <c r="CY76" i="6"/>
  <c r="CT76" i="6"/>
  <c r="CS76" i="6"/>
  <c r="CR76" i="6"/>
  <c r="CQ76" i="6"/>
  <c r="CP76" i="6"/>
  <c r="CO76" i="6"/>
  <c r="CN76" i="6"/>
  <c r="CM76" i="6"/>
  <c r="BJ76" i="6"/>
  <c r="BI76" i="6"/>
  <c r="BH76" i="6"/>
  <c r="AU76" i="6"/>
  <c r="AT76" i="6"/>
  <c r="AS76" i="6"/>
  <c r="AR76" i="6"/>
  <c r="AQ76" i="6"/>
  <c r="AP76" i="6"/>
  <c r="AO76" i="6"/>
  <c r="AN76" i="6"/>
  <c r="AM76" i="6"/>
  <c r="AK76" i="6"/>
  <c r="AJ76" i="6"/>
  <c r="AI76" i="6"/>
  <c r="AH76" i="6"/>
  <c r="AG76" i="6"/>
  <c r="AE76" i="6"/>
  <c r="AD76" i="6"/>
  <c r="AC76" i="6"/>
  <c r="AB76" i="6"/>
  <c r="AA76" i="6"/>
  <c r="Z76" i="6"/>
  <c r="Y76" i="6"/>
  <c r="X76" i="6"/>
  <c r="W76" i="6"/>
  <c r="V76" i="6"/>
  <c r="U76" i="6"/>
  <c r="T76" i="6"/>
  <c r="S76" i="6"/>
  <c r="R76" i="6"/>
  <c r="Q76" i="6"/>
  <c r="P76" i="6"/>
  <c r="O76" i="6"/>
  <c r="DO75" i="6"/>
  <c r="DN75" i="6"/>
  <c r="DM75" i="6"/>
  <c r="DL75" i="6"/>
  <c r="DL78" i="6" s="1"/>
  <c r="DK75" i="6"/>
  <c r="DJ75" i="6"/>
  <c r="DI75" i="6"/>
  <c r="DH75" i="6"/>
  <c r="DH78" i="6" s="1"/>
  <c r="DG75" i="6"/>
  <c r="DF75" i="6"/>
  <c r="DE75" i="6"/>
  <c r="DD75" i="6"/>
  <c r="DD78" i="6" s="1"/>
  <c r="DC75" i="6"/>
  <c r="DB75" i="6"/>
  <c r="DA75" i="6"/>
  <c r="CZ75" i="6"/>
  <c r="CZ78" i="6" s="1"/>
  <c r="AN75" i="6"/>
  <c r="AM75" i="6"/>
  <c r="AG75" i="6"/>
  <c r="AG78" i="6" s="1"/>
  <c r="X75" i="6"/>
  <c r="X78" i="6" s="1"/>
  <c r="R75" i="6"/>
  <c r="R78" i="6" s="1"/>
  <c r="Q75" i="6"/>
  <c r="Q78" i="6" s="1"/>
  <c r="P75" i="6"/>
  <c r="P78" i="6" s="1"/>
  <c r="O75" i="6"/>
  <c r="O78" i="6" s="1"/>
  <c r="DO37" i="4"/>
  <c r="DN37" i="4"/>
  <c r="DM37" i="4"/>
  <c r="DL37" i="4"/>
  <c r="DK37" i="4"/>
  <c r="DJ37" i="4"/>
  <c r="DI37" i="4"/>
  <c r="DH37" i="4"/>
  <c r="DG37" i="4"/>
  <c r="DF37" i="4"/>
  <c r="DE37" i="4"/>
  <c r="DD37" i="4"/>
  <c r="DC37" i="4"/>
  <c r="DB37" i="4"/>
  <c r="DA37" i="4"/>
  <c r="CZ37" i="4"/>
  <c r="CY37" i="4"/>
  <c r="CT37" i="4"/>
  <c r="CS37" i="4"/>
  <c r="CR37" i="4"/>
  <c r="CQ37" i="4"/>
  <c r="CP37" i="4"/>
  <c r="CO37" i="4"/>
  <c r="CN37" i="4"/>
  <c r="CM37" i="4"/>
  <c r="BJ37" i="4"/>
  <c r="BI37" i="4"/>
  <c r="BH37" i="4"/>
  <c r="AU37" i="4"/>
  <c r="AT37" i="4"/>
  <c r="AS37" i="4"/>
  <c r="AR37" i="4"/>
  <c r="AQ37" i="4"/>
  <c r="AP37" i="4"/>
  <c r="AO37" i="4"/>
  <c r="AN37" i="4"/>
  <c r="AM37" i="4"/>
  <c r="AK37" i="4"/>
  <c r="AJ37" i="4"/>
  <c r="AI37" i="4"/>
  <c r="AH37" i="4"/>
  <c r="AG37" i="4"/>
  <c r="AE37" i="4"/>
  <c r="AD37" i="4"/>
  <c r="AC37" i="4"/>
  <c r="AB37" i="4"/>
  <c r="AA37" i="4"/>
  <c r="Z37" i="4"/>
  <c r="Y37" i="4"/>
  <c r="X37" i="4"/>
  <c r="W37" i="4"/>
  <c r="V37" i="4"/>
  <c r="U37" i="4"/>
  <c r="T37" i="4"/>
  <c r="S37" i="4"/>
  <c r="CY36" i="4"/>
  <c r="CT36" i="4"/>
  <c r="CS36" i="4"/>
  <c r="CR36" i="4"/>
  <c r="CQ36" i="4"/>
  <c r="CP36" i="4"/>
  <c r="CO36" i="4"/>
  <c r="CN36" i="4"/>
  <c r="CM36" i="4"/>
  <c r="BJ36" i="4"/>
  <c r="BI36" i="4"/>
  <c r="BH36" i="4"/>
  <c r="AU36" i="4"/>
  <c r="AT36" i="4"/>
  <c r="AS36" i="4"/>
  <c r="AR36" i="4"/>
  <c r="AQ36" i="4"/>
  <c r="AP36" i="4"/>
  <c r="AO36" i="4"/>
  <c r="AK36" i="4"/>
  <c r="AJ36" i="4"/>
  <c r="AI36" i="4"/>
  <c r="AH36" i="4"/>
  <c r="AE36" i="4"/>
  <c r="AD36" i="4"/>
  <c r="AC36" i="4"/>
  <c r="AB36" i="4"/>
  <c r="AA36" i="4"/>
  <c r="Z36" i="4"/>
  <c r="Y36" i="4"/>
  <c r="W36" i="4"/>
  <c r="V36" i="4"/>
  <c r="U36" i="4"/>
  <c r="T36" i="4"/>
  <c r="S36" i="4"/>
  <c r="DO35" i="4"/>
  <c r="DN35" i="4"/>
  <c r="DM35" i="4"/>
  <c r="DL35" i="4"/>
  <c r="DK35" i="4"/>
  <c r="DJ35" i="4"/>
  <c r="DI35" i="4"/>
  <c r="DH35" i="4"/>
  <c r="DG35" i="4"/>
  <c r="DF35" i="4"/>
  <c r="DE35" i="4"/>
  <c r="DD35" i="4"/>
  <c r="DC35" i="4"/>
  <c r="DB35" i="4"/>
  <c r="DA35" i="4"/>
  <c r="CZ35" i="4"/>
  <c r="CY35" i="4"/>
  <c r="CT35" i="4"/>
  <c r="CS35" i="4"/>
  <c r="CR35" i="4"/>
  <c r="CQ35" i="4"/>
  <c r="CP35" i="4"/>
  <c r="CO35" i="4"/>
  <c r="CN35" i="4"/>
  <c r="CM35" i="4"/>
  <c r="BJ35" i="4"/>
  <c r="BI35" i="4"/>
  <c r="BH35" i="4"/>
  <c r="AU35" i="4"/>
  <c r="AT35" i="4"/>
  <c r="AS35" i="4"/>
  <c r="AR35" i="4"/>
  <c r="AQ35" i="4"/>
  <c r="AP35" i="4"/>
  <c r="AO35" i="4"/>
  <c r="AN35" i="4"/>
  <c r="AM35" i="4"/>
  <c r="AK35" i="4"/>
  <c r="AJ35" i="4"/>
  <c r="AI35" i="4"/>
  <c r="AH35" i="4"/>
  <c r="AG35" i="4"/>
  <c r="AE35" i="4"/>
  <c r="AD35" i="4"/>
  <c r="AC35" i="4"/>
  <c r="AB35" i="4"/>
  <c r="AA35" i="4"/>
  <c r="Z35" i="4"/>
  <c r="Y35" i="4"/>
  <c r="X35" i="4"/>
  <c r="W35" i="4"/>
  <c r="V35" i="4"/>
  <c r="U35" i="4"/>
  <c r="T35" i="4"/>
  <c r="S35" i="4"/>
  <c r="DO34" i="4"/>
  <c r="DN34" i="4"/>
  <c r="DN36" i="4" s="1"/>
  <c r="DM34" i="4"/>
  <c r="DL34" i="4"/>
  <c r="DK34" i="4"/>
  <c r="DJ34" i="4"/>
  <c r="DI34" i="4"/>
  <c r="DH34" i="4"/>
  <c r="DG34" i="4"/>
  <c r="DF34" i="4"/>
  <c r="DE34" i="4"/>
  <c r="DD34" i="4"/>
  <c r="DC34" i="4"/>
  <c r="DB34" i="4"/>
  <c r="DA34" i="4"/>
  <c r="CZ34" i="4"/>
  <c r="CY34" i="4"/>
  <c r="CT34" i="4"/>
  <c r="CS34" i="4"/>
  <c r="CR34" i="4"/>
  <c r="CQ34" i="4"/>
  <c r="CP34" i="4"/>
  <c r="CO34" i="4"/>
  <c r="CN34" i="4"/>
  <c r="CM34" i="4"/>
  <c r="BJ34" i="4"/>
  <c r="BI34" i="4"/>
  <c r="BH34" i="4"/>
  <c r="AU34" i="4"/>
  <c r="AT34" i="4"/>
  <c r="AS34" i="4"/>
  <c r="AR34" i="4"/>
  <c r="AQ34" i="4"/>
  <c r="AP34" i="4"/>
  <c r="AO34" i="4"/>
  <c r="AN34" i="4"/>
  <c r="AM34" i="4"/>
  <c r="AK34" i="4"/>
  <c r="AJ34" i="4"/>
  <c r="AI34" i="4"/>
  <c r="AH34" i="4"/>
  <c r="AG34" i="4"/>
  <c r="AE34" i="4"/>
  <c r="AD34" i="4"/>
  <c r="AC34" i="4"/>
  <c r="AB34" i="4"/>
  <c r="AA34" i="4"/>
  <c r="Z34" i="4"/>
  <c r="Y34" i="4"/>
  <c r="X34" i="4"/>
  <c r="W34" i="4"/>
  <c r="V34" i="4"/>
  <c r="U34" i="4"/>
  <c r="T34" i="4"/>
  <c r="S34" i="4"/>
  <c r="DO33" i="4"/>
  <c r="DN33" i="4"/>
  <c r="DM33" i="4"/>
  <c r="DL33" i="4"/>
  <c r="DL36" i="4" s="1"/>
  <c r="DK33" i="4"/>
  <c r="DK36" i="4" s="1"/>
  <c r="DJ33" i="4"/>
  <c r="DI33" i="4"/>
  <c r="DH33" i="4"/>
  <c r="DH36" i="4" s="1"/>
  <c r="DG33" i="4"/>
  <c r="DF33" i="4"/>
  <c r="DE33" i="4"/>
  <c r="DD33" i="4"/>
  <c r="DD36" i="4" s="1"/>
  <c r="DC33" i="4"/>
  <c r="DB33" i="4"/>
  <c r="DA33" i="4"/>
  <c r="CZ33" i="4"/>
  <c r="CZ36" i="4" s="1"/>
  <c r="AN33" i="4"/>
  <c r="AM33" i="4"/>
  <c r="AM36" i="4" s="1"/>
  <c r="AG33" i="4"/>
  <c r="AG36" i="4" s="1"/>
  <c r="X33" i="4"/>
  <c r="X36" i="4" s="1"/>
  <c r="R37" i="4"/>
  <c r="R35" i="4"/>
  <c r="R34" i="4"/>
  <c r="R33" i="4"/>
  <c r="Q37" i="4"/>
  <c r="Q35" i="4"/>
  <c r="Q34" i="4"/>
  <c r="Q33" i="4"/>
  <c r="P37" i="4"/>
  <c r="P35" i="4"/>
  <c r="P34" i="4"/>
  <c r="P33" i="4"/>
  <c r="O37" i="4"/>
  <c r="O35" i="4"/>
  <c r="O34" i="4"/>
  <c r="O33" i="4"/>
  <c r="O36" i="4" s="1"/>
  <c r="W24" i="3"/>
  <c r="V24" i="3"/>
  <c r="U24" i="3"/>
  <c r="T24" i="3"/>
  <c r="S24" i="3"/>
  <c r="W23" i="3"/>
  <c r="V23" i="3"/>
  <c r="U23" i="3"/>
  <c r="T23" i="3"/>
  <c r="S23" i="3"/>
  <c r="W22" i="3"/>
  <c r="V22" i="3"/>
  <c r="U22" i="3"/>
  <c r="T22" i="3"/>
  <c r="S22" i="3"/>
  <c r="W21" i="3"/>
  <c r="V21" i="3"/>
  <c r="U21" i="3"/>
  <c r="T21" i="3"/>
  <c r="S21" i="3"/>
  <c r="AE24" i="3"/>
  <c r="AD24" i="3"/>
  <c r="AC24" i="3"/>
  <c r="AB24" i="3"/>
  <c r="AA24" i="3"/>
  <c r="Z24" i="3"/>
  <c r="Y24" i="3"/>
  <c r="AE23" i="3"/>
  <c r="AD23" i="3"/>
  <c r="AC23" i="3"/>
  <c r="AB23" i="3"/>
  <c r="AA23" i="3"/>
  <c r="Z23" i="3"/>
  <c r="Y23" i="3"/>
  <c r="AE22" i="3"/>
  <c r="AD22" i="3"/>
  <c r="AC22" i="3"/>
  <c r="AB22" i="3"/>
  <c r="AA22" i="3"/>
  <c r="Z22" i="3"/>
  <c r="Y22" i="3"/>
  <c r="AE21" i="3"/>
  <c r="AD21" i="3"/>
  <c r="AC21" i="3"/>
  <c r="AB21" i="3"/>
  <c r="AA21" i="3"/>
  <c r="Z21" i="3"/>
  <c r="Y21" i="3"/>
  <c r="AH24" i="3"/>
  <c r="AH23" i="3"/>
  <c r="AH22" i="3"/>
  <c r="AH21" i="3"/>
  <c r="AI24" i="3"/>
  <c r="AI23" i="3"/>
  <c r="AI22" i="3"/>
  <c r="AI21" i="3"/>
  <c r="AJ24" i="3"/>
  <c r="AJ23" i="3"/>
  <c r="AJ22" i="3"/>
  <c r="AJ21" i="3"/>
  <c r="AK24" i="3"/>
  <c r="AK23" i="3"/>
  <c r="AK22" i="3"/>
  <c r="AK21" i="3"/>
  <c r="AN20" i="3"/>
  <c r="AN21" i="3"/>
  <c r="AN22" i="3"/>
  <c r="AN24" i="3"/>
  <c r="AP24" i="3"/>
  <c r="AP23" i="3"/>
  <c r="AP22" i="3"/>
  <c r="AP21" i="3"/>
  <c r="AQ23" i="3"/>
  <c r="AO24" i="3"/>
  <c r="AO23" i="3"/>
  <c r="AO22" i="3"/>
  <c r="AO21" i="3"/>
  <c r="AU24" i="3"/>
  <c r="AT24" i="3"/>
  <c r="AS24" i="3"/>
  <c r="AR24" i="3"/>
  <c r="AU23" i="3"/>
  <c r="AT23" i="3"/>
  <c r="AS23" i="3"/>
  <c r="AR23" i="3"/>
  <c r="AU22" i="3"/>
  <c r="AT22" i="3"/>
  <c r="AS22" i="3"/>
  <c r="AR22" i="3"/>
  <c r="AU21" i="3"/>
  <c r="AT21" i="3"/>
  <c r="AS21" i="3"/>
  <c r="AR21" i="3"/>
  <c r="BH24" i="3"/>
  <c r="BH23" i="3"/>
  <c r="BH22" i="3"/>
  <c r="BH21" i="3"/>
  <c r="BJ23" i="3"/>
  <c r="BI24" i="3"/>
  <c r="BI23" i="3"/>
  <c r="BI22" i="3"/>
  <c r="BI21" i="3"/>
  <c r="CT24" i="3"/>
  <c r="CS24" i="3"/>
  <c r="CR24" i="3"/>
  <c r="CQ24" i="3"/>
  <c r="CP24" i="3"/>
  <c r="CO24" i="3"/>
  <c r="CN24" i="3"/>
  <c r="CM24" i="3"/>
  <c r="CT23" i="3"/>
  <c r="CS23" i="3"/>
  <c r="CR23" i="3"/>
  <c r="CQ23" i="3"/>
  <c r="CP23" i="3"/>
  <c r="CO23" i="3"/>
  <c r="CN23" i="3"/>
  <c r="CM23" i="3"/>
  <c r="CT22" i="3"/>
  <c r="CS22" i="3"/>
  <c r="CR22" i="3"/>
  <c r="CQ22" i="3"/>
  <c r="CP22" i="3"/>
  <c r="CO22" i="3"/>
  <c r="CN22" i="3"/>
  <c r="CM22" i="3"/>
  <c r="CT21" i="3"/>
  <c r="CS21" i="3"/>
  <c r="CR21" i="3"/>
  <c r="CQ21" i="3"/>
  <c r="CP21" i="3"/>
  <c r="CO21" i="3"/>
  <c r="CN21" i="3"/>
  <c r="CM21" i="3"/>
  <c r="CY23" i="3"/>
  <c r="DO24" i="3"/>
  <c r="DO22" i="3"/>
  <c r="DO21" i="3"/>
  <c r="DO20" i="3"/>
  <c r="DN24" i="3"/>
  <c r="DN22" i="3"/>
  <c r="DN21" i="3"/>
  <c r="DN20" i="3"/>
  <c r="DM24" i="3"/>
  <c r="DM22" i="3"/>
  <c r="DM21" i="3"/>
  <c r="DM20" i="3"/>
  <c r="DL24" i="3"/>
  <c r="DL22" i="3"/>
  <c r="DL21" i="3"/>
  <c r="DL20" i="3"/>
  <c r="DK24" i="3"/>
  <c r="DK22" i="3"/>
  <c r="DK21" i="3"/>
  <c r="DK20" i="3"/>
  <c r="DJ24" i="3"/>
  <c r="DJ22" i="3"/>
  <c r="DJ21" i="3"/>
  <c r="DJ20" i="3"/>
  <c r="DI24" i="3"/>
  <c r="DI22" i="3"/>
  <c r="DI21" i="3"/>
  <c r="DI20" i="3"/>
  <c r="DI23" i="3" s="1"/>
  <c r="DH24" i="3"/>
  <c r="DH22" i="3"/>
  <c r="DH21" i="3"/>
  <c r="DH20" i="3"/>
  <c r="DG24" i="3"/>
  <c r="DG22" i="3"/>
  <c r="DG21" i="3"/>
  <c r="DG20" i="3"/>
  <c r="DF24" i="3"/>
  <c r="DF22" i="3"/>
  <c r="DF21" i="3"/>
  <c r="DF20" i="3"/>
  <c r="DE24" i="3"/>
  <c r="DE22" i="3"/>
  <c r="DE21" i="3"/>
  <c r="DE20" i="3"/>
  <c r="DD24" i="3"/>
  <c r="DD22" i="3"/>
  <c r="DD21" i="3"/>
  <c r="DD20" i="3"/>
  <c r="DC24" i="3"/>
  <c r="DC22" i="3"/>
  <c r="DC21" i="3"/>
  <c r="DC20" i="3"/>
  <c r="DB24" i="3"/>
  <c r="DB22" i="3"/>
  <c r="DB21" i="3"/>
  <c r="DB20" i="3"/>
  <c r="DA24" i="3"/>
  <c r="DA22" i="3"/>
  <c r="DA21" i="3"/>
  <c r="DA20" i="3"/>
  <c r="CZ24" i="3"/>
  <c r="CZ22" i="3"/>
  <c r="CZ21" i="3"/>
  <c r="CZ20" i="3"/>
  <c r="CY24" i="3"/>
  <c r="CY22" i="3"/>
  <c r="CY21" i="3"/>
  <c r="BJ24" i="3"/>
  <c r="BJ22" i="3"/>
  <c r="BJ21" i="3"/>
  <c r="AG20" i="3"/>
  <c r="AM20" i="3"/>
  <c r="AG21" i="3"/>
  <c r="AM21" i="3"/>
  <c r="AQ21" i="3"/>
  <c r="AG22" i="3"/>
  <c r="AM22" i="3"/>
  <c r="AQ22" i="3"/>
  <c r="AG24" i="3"/>
  <c r="AM24" i="3"/>
  <c r="AQ24" i="3"/>
  <c r="P20" i="3"/>
  <c r="Q20" i="3"/>
  <c r="R20" i="3"/>
  <c r="X20" i="3"/>
  <c r="P21" i="3"/>
  <c r="Q21" i="3"/>
  <c r="R21" i="3"/>
  <c r="X21" i="3"/>
  <c r="P22" i="3"/>
  <c r="Q22" i="3"/>
  <c r="R22" i="3"/>
  <c r="X22" i="3"/>
  <c r="P23" i="3"/>
  <c r="Q23" i="3"/>
  <c r="R23" i="3"/>
  <c r="X23" i="3"/>
  <c r="P24" i="3"/>
  <c r="Q24" i="3"/>
  <c r="R24" i="3"/>
  <c r="X24" i="3"/>
  <c r="O24" i="3"/>
  <c r="O22" i="3"/>
  <c r="O21" i="3"/>
  <c r="O20" i="3"/>
  <c r="P15" i="2" l="1"/>
  <c r="AG15" i="2"/>
  <c r="Q15" i="2"/>
  <c r="R15" i="2"/>
  <c r="DI78" i="6"/>
  <c r="DM78" i="6"/>
  <c r="DC78" i="6"/>
  <c r="DK78" i="6"/>
  <c r="DB36" i="4"/>
  <c r="DF36" i="4"/>
  <c r="DJ36" i="4"/>
  <c r="DC31" i="5"/>
  <c r="DG31" i="5"/>
  <c r="DK31" i="5"/>
  <c r="DO31" i="5"/>
  <c r="AM23" i="3"/>
  <c r="O23" i="3"/>
  <c r="CZ23" i="3"/>
  <c r="DB78" i="6"/>
  <c r="DJ78" i="6"/>
  <c r="DG23" i="3"/>
  <c r="AN23" i="3"/>
  <c r="DK23" i="3"/>
  <c r="DL23" i="3"/>
  <c r="DA23" i="3"/>
  <c r="DB23" i="3"/>
  <c r="DC23" i="3"/>
  <c r="DD23" i="3"/>
  <c r="DE23" i="3"/>
  <c r="DF23" i="3"/>
  <c r="AG23" i="3"/>
  <c r="DH23" i="3"/>
  <c r="DJ23" i="3"/>
  <c r="DM23" i="3"/>
  <c r="DN23" i="3"/>
  <c r="DO23" i="3"/>
  <c r="AN78" i="6"/>
  <c r="DG78" i="6"/>
  <c r="DO78" i="6"/>
  <c r="AM78" i="6"/>
  <c r="DF78" i="6"/>
  <c r="DN78" i="6"/>
  <c r="DA78" i="6"/>
  <c r="DE78" i="6"/>
  <c r="DA36" i="4"/>
  <c r="DI36" i="4"/>
  <c r="DM36" i="4"/>
  <c r="AN36" i="4"/>
  <c r="DC36" i="4"/>
  <c r="DG36" i="4"/>
  <c r="DO36" i="4"/>
  <c r="P36" i="4"/>
  <c r="Q36" i="4"/>
  <c r="DE36" i="4"/>
  <c r="R36" i="4"/>
  <c r="DA15" i="2"/>
  <c r="DE15" i="2"/>
  <c r="DI15" i="2"/>
  <c r="DM15" i="2"/>
  <c r="AM15" i="2"/>
  <c r="DB15" i="2"/>
  <c r="DF15" i="2"/>
  <c r="DJ15" i="2"/>
  <c r="DN15" i="2"/>
  <c r="X15" i="2"/>
  <c r="CZ15" i="2"/>
  <c r="DD15" i="2"/>
  <c r="DH15" i="2"/>
  <c r="DL15" i="2"/>
  <c r="DC15" i="2"/>
  <c r="DG15" i="2"/>
  <c r="DK15" i="2"/>
  <c r="DO15" i="2"/>
  <c r="AL72" i="6"/>
  <c r="AL71" i="6"/>
  <c r="AL70" i="6"/>
  <c r="AL69" i="6"/>
  <c r="AL68" i="6"/>
  <c r="AL66" i="6"/>
  <c r="AL65" i="6"/>
  <c r="AL64" i="6"/>
  <c r="AL63" i="6"/>
  <c r="AL62" i="6"/>
  <c r="AL61" i="6"/>
  <c r="AL60" i="6"/>
  <c r="AL59" i="6"/>
  <c r="AL58" i="6"/>
  <c r="AL57" i="6"/>
  <c r="AL56" i="6"/>
  <c r="AL55" i="6"/>
  <c r="AL54" i="6"/>
  <c r="AL53" i="6"/>
  <c r="AL52" i="6"/>
  <c r="AL51" i="6"/>
  <c r="AL50" i="6"/>
  <c r="AL49" i="6"/>
  <c r="AL48" i="6"/>
  <c r="AL47" i="6"/>
  <c r="AL46" i="6"/>
  <c r="AL44" i="6"/>
  <c r="AL43" i="6"/>
  <c r="AL42" i="6"/>
  <c r="AL41" i="6"/>
  <c r="AL40" i="6"/>
  <c r="AL39" i="6"/>
  <c r="AL38" i="6"/>
  <c r="AL37" i="6"/>
  <c r="AL35" i="6"/>
  <c r="AL33" i="6"/>
  <c r="AL32" i="6"/>
  <c r="AL31" i="6"/>
  <c r="AL30" i="6"/>
  <c r="AL29" i="6"/>
  <c r="AL28" i="6"/>
  <c r="AL27" i="6"/>
  <c r="AL26" i="6"/>
  <c r="AL25" i="6"/>
  <c r="AL24" i="6"/>
  <c r="AL23" i="6"/>
  <c r="AL22" i="6"/>
  <c r="AL21" i="6"/>
  <c r="AL20" i="6"/>
  <c r="AL19" i="6"/>
  <c r="AL18" i="6"/>
  <c r="AL17" i="6"/>
  <c r="AL14" i="6"/>
  <c r="AL13" i="6"/>
  <c r="AL12" i="6"/>
  <c r="AL11" i="6"/>
  <c r="AL9" i="6"/>
  <c r="AL7" i="6"/>
  <c r="AL6" i="6"/>
  <c r="AL5" i="6"/>
  <c r="AL3" i="6"/>
  <c r="AL10" i="4"/>
  <c r="AL17" i="4"/>
  <c r="AL13" i="4"/>
  <c r="AL26" i="4"/>
  <c r="AL3" i="4"/>
  <c r="AL11" i="4"/>
  <c r="AL9" i="4"/>
  <c r="AL31" i="4"/>
  <c r="AL25" i="4"/>
  <c r="AL30" i="4"/>
  <c r="AL8" i="4"/>
  <c r="AL16" i="4"/>
  <c r="AL15" i="4"/>
  <c r="AL29" i="4"/>
  <c r="AL20" i="4"/>
  <c r="AL7" i="4"/>
  <c r="AL14" i="4"/>
  <c r="AL28" i="4"/>
  <c r="AL27" i="4"/>
  <c r="AL12" i="4"/>
  <c r="AL22" i="4"/>
  <c r="AL18" i="4"/>
  <c r="AL5" i="4"/>
  <c r="AL21" i="4"/>
  <c r="AL6" i="4"/>
  <c r="AL24" i="4"/>
  <c r="AL19" i="4"/>
  <c r="AL4" i="4"/>
  <c r="AL25" i="5"/>
  <c r="AL24" i="5"/>
  <c r="AL21" i="5"/>
  <c r="AL19" i="5"/>
  <c r="AL18" i="5"/>
  <c r="AL16" i="5"/>
  <c r="AL13" i="5"/>
  <c r="AL10" i="5"/>
  <c r="AL7" i="5"/>
  <c r="AL5" i="5"/>
  <c r="AL4" i="5"/>
  <c r="AL3" i="5"/>
  <c r="AL18" i="3"/>
  <c r="AL17" i="3"/>
  <c r="AL16" i="3"/>
  <c r="AL15" i="3"/>
  <c r="AL14" i="3"/>
  <c r="AL13" i="3"/>
  <c r="AL12" i="3"/>
  <c r="AL11" i="3"/>
  <c r="AL10" i="3"/>
  <c r="AL8" i="3"/>
  <c r="AL7" i="3"/>
  <c r="AL6" i="3"/>
  <c r="AL5" i="3"/>
  <c r="AL4" i="3"/>
  <c r="AL3" i="3"/>
  <c r="AL30" i="5" l="1"/>
  <c r="AL29" i="5"/>
  <c r="AL31" i="5"/>
  <c r="AL32" i="5"/>
  <c r="AL23" i="3"/>
  <c r="AL22" i="3"/>
  <c r="AL21" i="3"/>
  <c r="AL24" i="3"/>
  <c r="AL78" i="6"/>
  <c r="AL76" i="6"/>
  <c r="AL79" i="6"/>
  <c r="AL77" i="6"/>
  <c r="AL37" i="4"/>
  <c r="AL35" i="4"/>
  <c r="AL34" i="4"/>
  <c r="AL36" i="4"/>
  <c r="AL139" i="9"/>
  <c r="AL142" i="9"/>
  <c r="AL4" i="9" l="1"/>
  <c r="AL5" i="9"/>
  <c r="AL6" i="9"/>
  <c r="AL7" i="9"/>
  <c r="AL8" i="9"/>
  <c r="AL9" i="9"/>
  <c r="AL11" i="9"/>
  <c r="AL12" i="9"/>
  <c r="AL13" i="9"/>
  <c r="AL16" i="9"/>
  <c r="AL18" i="9"/>
  <c r="AL20" i="9"/>
  <c r="AL21" i="9"/>
  <c r="AL22" i="9"/>
  <c r="AL23" i="9"/>
  <c r="AL24" i="9"/>
  <c r="AL25" i="9"/>
  <c r="AL26" i="9"/>
  <c r="AL27" i="9"/>
  <c r="AL28" i="9"/>
  <c r="AL31" i="9"/>
  <c r="AL34" i="9"/>
  <c r="AL35" i="9"/>
  <c r="AL39" i="9"/>
  <c r="AL40" i="9"/>
  <c r="AL41" i="9"/>
  <c r="AL42" i="9"/>
  <c r="AL43" i="9"/>
  <c r="AL44" i="9"/>
  <c r="AL45" i="9"/>
  <c r="AL47" i="9"/>
  <c r="AL48" i="9"/>
  <c r="AL49" i="9"/>
  <c r="AL51" i="9"/>
  <c r="AL52" i="9"/>
  <c r="AL53" i="9"/>
  <c r="AL54" i="9"/>
  <c r="AL55" i="9"/>
  <c r="AL56" i="9"/>
  <c r="AL57" i="9"/>
  <c r="AL58" i="9"/>
  <c r="AL59" i="9"/>
  <c r="AL60" i="9"/>
  <c r="AL62" i="9"/>
  <c r="AL63" i="9"/>
  <c r="AL65" i="9"/>
  <c r="AL66" i="9"/>
  <c r="AL67" i="9"/>
  <c r="AL69" i="9"/>
  <c r="AL70" i="9"/>
  <c r="AL71" i="9"/>
  <c r="AL72" i="9"/>
  <c r="AL73" i="9"/>
  <c r="AL74" i="9"/>
  <c r="AL79" i="9"/>
  <c r="AL81" i="9"/>
  <c r="AL82" i="9"/>
  <c r="AL83" i="9"/>
  <c r="AL84" i="9"/>
  <c r="AL85" i="9"/>
  <c r="AL86" i="9"/>
  <c r="AL87" i="9"/>
  <c r="AL88" i="9"/>
  <c r="AL89" i="9"/>
  <c r="AL90" i="9"/>
  <c r="AL91" i="9"/>
  <c r="AL92" i="9"/>
  <c r="AL93" i="9"/>
  <c r="AL94" i="9"/>
  <c r="AL96" i="9"/>
  <c r="AL97" i="9"/>
  <c r="AL98" i="9"/>
  <c r="AL99" i="9"/>
  <c r="AL100" i="9"/>
  <c r="AL101" i="9"/>
  <c r="AL102" i="9"/>
  <c r="AL103" i="9"/>
  <c r="AL105" i="9"/>
  <c r="AL106" i="9"/>
  <c r="AL107" i="9"/>
  <c r="AL108" i="9"/>
  <c r="AL109" i="9"/>
  <c r="AL111" i="9"/>
  <c r="AL112" i="9"/>
  <c r="AL113" i="9"/>
  <c r="AL114" i="9"/>
  <c r="AL115" i="9"/>
  <c r="AL116" i="9"/>
  <c r="AL117" i="9"/>
  <c r="AL118" i="9"/>
  <c r="AL120" i="9"/>
  <c r="AL121" i="9"/>
  <c r="AL122" i="9"/>
  <c r="AL123" i="9"/>
  <c r="AL124" i="9"/>
  <c r="AL125" i="9"/>
  <c r="AL126" i="9"/>
  <c r="AL127" i="9"/>
  <c r="AL128" i="9"/>
  <c r="AL129" i="9"/>
  <c r="AL130" i="9"/>
  <c r="AL132" i="9"/>
  <c r="AL133" i="9"/>
  <c r="AL134" i="9"/>
  <c r="AL135" i="9"/>
  <c r="AL136" i="9"/>
  <c r="AL137" i="9"/>
  <c r="AL138" i="9"/>
  <c r="AL143" i="9"/>
  <c r="AL144" i="9"/>
  <c r="AL145" i="9"/>
  <c r="AL146" i="9"/>
  <c r="AL147" i="9"/>
  <c r="AL148" i="9"/>
  <c r="AL3" i="9"/>
</calcChain>
</file>

<file path=xl/sharedStrings.xml><?xml version="1.0" encoding="utf-8"?>
<sst xmlns="http://schemas.openxmlformats.org/spreadsheetml/2006/main" count="12261" uniqueCount="1173">
  <si>
    <t>Same day reservations ALWAYS accepted</t>
  </si>
  <si>
    <t>Same day reservations ONLY when space available</t>
  </si>
  <si>
    <t>Need to reserve trip a day in advance</t>
  </si>
  <si>
    <t>Need to reserve trip 24 hours in advance of trip time</t>
  </si>
  <si>
    <t>May reserve trip 2-3 days in advance</t>
  </si>
  <si>
    <t>May reserve trip more than 3 days in advance</t>
  </si>
  <si>
    <t>Head-start / before and after school programs</t>
  </si>
  <si>
    <t>School (K-12)</t>
  </si>
  <si>
    <t>College / university / technical school</t>
  </si>
  <si>
    <t>Personal business / social / recreational</t>
  </si>
  <si>
    <t>Shopping</t>
  </si>
  <si>
    <t>Medical / doctor / healthcare</t>
  </si>
  <si>
    <t>Other</t>
  </si>
  <si>
    <t>Vehicle maintenance, routine</t>
  </si>
  <si>
    <t>Vehicle maintenance, heavy (eg. engine rebuild)</t>
  </si>
  <si>
    <t>Dispatch</t>
  </si>
  <si>
    <t>Driver training</t>
  </si>
  <si>
    <t>Driver sensitivity training</t>
  </si>
  <si>
    <t>Client transportation training</t>
  </si>
  <si>
    <t>Field supervision</t>
  </si>
  <si>
    <t>Fare collection</t>
  </si>
  <si>
    <t>Revenue handling</t>
  </si>
  <si>
    <t>Trip reservation</t>
  </si>
  <si>
    <t>Trip scheduling</t>
  </si>
  <si>
    <t>Rider certification</t>
  </si>
  <si>
    <t>Customer complaint handling</t>
  </si>
  <si>
    <t>Radio</t>
  </si>
  <si>
    <t>Cellular phone</t>
  </si>
  <si>
    <t>Amarillo Multiservice Center for the Aging</t>
  </si>
  <si>
    <t>Jan Werner Adult Day Care</t>
  </si>
  <si>
    <t>3108 S Fillmore</t>
  </si>
  <si>
    <t>Jim Chilcote</t>
  </si>
  <si>
    <t>chilcote@janwerneradultdaycare.org</t>
  </si>
  <si>
    <t>No</t>
  </si>
  <si>
    <t>In-House</t>
  </si>
  <si>
    <t>Contracted</t>
  </si>
  <si>
    <t>City of Cleburne</t>
  </si>
  <si>
    <t>City/County Transportation</t>
  </si>
  <si>
    <t>206 N. Border, Cleburne TX 76031</t>
  </si>
  <si>
    <t>www.cleburne.net</t>
  </si>
  <si>
    <t>Julie Floyd</t>
  </si>
  <si>
    <t>817-645-0924</t>
  </si>
  <si>
    <t>Julie.Floyd@cleburne.net</t>
  </si>
  <si>
    <t>We take trip reservations up to seven days in advance.  Same day calls are on space availability.</t>
  </si>
  <si>
    <t>Yes</t>
  </si>
  <si>
    <t>We have a contract with Tarrant County to provide transportation to the Public Health Clinic in Fort Worth for their Johnson County patients.    We also go all over Tarrant County for Medicaid.  We directly operate both of these services.</t>
  </si>
  <si>
    <t>LRGVDC - Valley Metro</t>
  </si>
  <si>
    <t>Valley Metro</t>
  </si>
  <si>
    <t>510 S. Pleasantview Dr., Weslaco, TX 78596</t>
  </si>
  <si>
    <t>www.lrgvdc.org</t>
  </si>
  <si>
    <t>Tom Logan</t>
  </si>
  <si>
    <t>tlogan@lrgvdctransit.org</t>
  </si>
  <si>
    <t>Mary Lee Foundation</t>
  </si>
  <si>
    <t>1339 Lamar Square Drive, Austin, TX 78704</t>
  </si>
  <si>
    <t>www.maryleefoundation.org</t>
  </si>
  <si>
    <t>Don Lilljedahl</t>
  </si>
  <si>
    <t>dlilljedahl@maryleefoundation.org</t>
  </si>
  <si>
    <t>Low-income</t>
  </si>
  <si>
    <t>Due to the lack of doctors that accept Medicaid and Medicare in Austin the Mary Lee Foundation transports clients to surrounding counties.  On occasion we will transport clients to recreational activities in surrounding counties and cities.</t>
  </si>
  <si>
    <t>El Paso County</t>
  </si>
  <si>
    <t>800 E. Overland, Room 208, El Paso, Texas 79901</t>
  </si>
  <si>
    <t>epcounty.com</t>
  </si>
  <si>
    <t>Bob Geyer</t>
  </si>
  <si>
    <t>915-834-8242</t>
  </si>
  <si>
    <t>bgeyer@epcounty.com</t>
  </si>
  <si>
    <t>JARC route provides weekday commuter service from El Paso to Las Cruces, New Mexico and vice-versa. Contract with NMDOT.</t>
  </si>
  <si>
    <t>dcscc1@valornet.com</t>
  </si>
  <si>
    <t>Tammy Vidal</t>
  </si>
  <si>
    <t>806-872-3324</t>
  </si>
  <si>
    <t>Capital Area Rural Transportation System</t>
  </si>
  <si>
    <t>2010 E. 6th Street</t>
  </si>
  <si>
    <t>ridecarts.com</t>
  </si>
  <si>
    <t>Edna M. Johnson</t>
  </si>
  <si>
    <t>512-505-5660</t>
  </si>
  <si>
    <t>edna@ridecarts.com</t>
  </si>
  <si>
    <t>May schedule up to 14 days out.</t>
  </si>
  <si>
    <t>CARTS</t>
  </si>
  <si>
    <t>2010 E 6th Street</t>
  </si>
  <si>
    <t>RideCARTS.com</t>
  </si>
  <si>
    <t>Pearl Jackson</t>
  </si>
  <si>
    <t>512-505-5605</t>
  </si>
  <si>
    <t>pearl@ridecarts.com</t>
  </si>
  <si>
    <t>May schedule rides up to 14 days.</t>
  </si>
  <si>
    <t>Friendswood Senior Citizen Program</t>
  </si>
  <si>
    <t>Senior Program</t>
  </si>
  <si>
    <t>416 Moeningside Dr.</t>
  </si>
  <si>
    <t>www.friendswood.com</t>
  </si>
  <si>
    <t>Genie Balderaz</t>
  </si>
  <si>
    <t>281-482-8441</t>
  </si>
  <si>
    <t>gbalderaz@friendswood.com</t>
  </si>
  <si>
    <t>melisa.ibanez@co.duval.tx.us</t>
  </si>
  <si>
    <t>N/A</t>
  </si>
  <si>
    <t>B.A.N.C.</t>
  </si>
  <si>
    <t>stdc.cog.tx.us</t>
  </si>
  <si>
    <t>bsolis@stdc.cog.tx.us</t>
  </si>
  <si>
    <t>Permian Basin MHMR</t>
  </si>
  <si>
    <t>401 E. Illinios</t>
  </si>
  <si>
    <t>Chris Barnhill</t>
  </si>
  <si>
    <t>ChrisBarnhill@pbmhmr.com</t>
  </si>
  <si>
    <t>Coastal Bend Rural Health Partnership</t>
  </si>
  <si>
    <t>CBRHP</t>
  </si>
  <si>
    <t>204 East First Street, Alice, TX  78332</t>
  </si>
  <si>
    <t>www.cacost.org</t>
  </si>
  <si>
    <t>Marcos Gonzalez</t>
  </si>
  <si>
    <t>361-664-0145 Ext 283</t>
  </si>
  <si>
    <t>marcos.gonzalez@cacost.org</t>
  </si>
  <si>
    <t>we transfer people with disabilities to their medical hospitals or if need be to Corpus Christi or San Antonio. We also transport people with disabilities from the rural counties into the urban center to meet with their doctors and visit the food pantry.</t>
  </si>
  <si>
    <t>Austin Groups for the Elderly</t>
  </si>
  <si>
    <t>AGE</t>
  </si>
  <si>
    <t>3710 Cedar St Suite 100 Austin Texas 78705</t>
  </si>
  <si>
    <t>Joyce Lauck</t>
  </si>
  <si>
    <t>512-451-3110</t>
  </si>
  <si>
    <t>Jalauck@ageofcentraltx.org</t>
  </si>
  <si>
    <t>Concho Valley Transit District</t>
  </si>
  <si>
    <t>2801 W Loop 306, Suite A, San Angelo, TX 76904</t>
  </si>
  <si>
    <t>www.cvtd.org</t>
  </si>
  <si>
    <t>Crystal Selman</t>
  </si>
  <si>
    <t>crystal.selman@cvcog.org</t>
  </si>
  <si>
    <t>City of Brownsville</t>
  </si>
  <si>
    <t>Brownsville Metro</t>
  </si>
  <si>
    <t>755 International Blvd.</t>
  </si>
  <si>
    <t>http://bmetro.cob.us</t>
  </si>
  <si>
    <t>Norma H. Zamora</t>
  </si>
  <si>
    <t>normaz@cob.us</t>
  </si>
  <si>
    <t>Same day reservations are rare and only on emergency situations.</t>
  </si>
  <si>
    <t>Aliviane Inc.</t>
  </si>
  <si>
    <t>Aliviane Inc. - Family Outpatient Program</t>
  </si>
  <si>
    <t>2017 Texas Ave, El Paso, TX 79901</t>
  </si>
  <si>
    <t>www.aliviane.org</t>
  </si>
  <si>
    <t>Erika Gomez</t>
  </si>
  <si>
    <t>915-775-2501 ex 46</t>
  </si>
  <si>
    <t>egomez@aliviane.org</t>
  </si>
  <si>
    <t>Citibus</t>
  </si>
  <si>
    <t>www.citibus.com</t>
  </si>
  <si>
    <t>Maurice Pearl</t>
  </si>
  <si>
    <t>mpearl@citibus.com</t>
  </si>
  <si>
    <t>Medicaid Transportation Services. Citibus contracts with Spartan Transportation for Medicaid service for the 15 county region outside the City of Lubbock.</t>
  </si>
  <si>
    <t>2700 Southwest Freeway, Houston, TX  77098</t>
  </si>
  <si>
    <t>http://www.redcross.org/tx/houston</t>
  </si>
  <si>
    <t>Steve Atchison</t>
  </si>
  <si>
    <t>713-313-1762</t>
  </si>
  <si>
    <t>steve.atchison@redcross.org</t>
  </si>
  <si>
    <t>Big Bend Regional Medical Center</t>
  </si>
  <si>
    <t>2600 N Hwy 118 Alpine 79830</t>
  </si>
  <si>
    <t>Mary Clare Spear</t>
  </si>
  <si>
    <t>432-837-0254</t>
  </si>
  <si>
    <t>Mary_Clare_Spear@chs.net</t>
  </si>
  <si>
    <t>Waco Transit System</t>
  </si>
  <si>
    <t>301 S 8th St, Ste 100, Waco, TX 76701</t>
  </si>
  <si>
    <t>www.wacotransitsystem.com</t>
  </si>
  <si>
    <t>Michael Gist</t>
  </si>
  <si>
    <t>michaelg@ci.waco.tx.us</t>
  </si>
  <si>
    <t>ADA/Complementary Paratransit service clients can book same day if space is available.  Normally our policy is trips need to be booked at least 24 hours in advance.  They have the option to book trips up to 14 days in advance or book an ongoing subscription.</t>
  </si>
  <si>
    <t>Waco Transit provides transportation to citizens of Falls County through a JARC grant.</t>
  </si>
  <si>
    <t>City of Abilene</t>
  </si>
  <si>
    <t>1189 S 2nd Street</t>
  </si>
  <si>
    <t>www.abilenetx.com/citylink</t>
  </si>
  <si>
    <t>Ben Herr</t>
  </si>
  <si>
    <t>325-676-6403</t>
  </si>
  <si>
    <t>ben.herr@abilenetx.com</t>
  </si>
  <si>
    <t>Customers may schedule up to two weeks in advance but no later than the day prior.</t>
  </si>
  <si>
    <t>Metro McAllen</t>
  </si>
  <si>
    <t>1501 W. Business Hwy 83, STE 100, McAllen, TX  78501</t>
  </si>
  <si>
    <t>metromcallen.com</t>
  </si>
  <si>
    <t>Mario Delgado</t>
  </si>
  <si>
    <t>956-681-3500</t>
  </si>
  <si>
    <t>mdelgado@mcallen.net</t>
  </si>
  <si>
    <t>Customers are asked to reserve a trip at least a day before the service is to be provided.  however, they may also request a trip in advance of more than 3 days.  same day trips are considered on an as needed basis and if space is available.</t>
  </si>
  <si>
    <t>Fort Bend County</t>
  </si>
  <si>
    <t>Fort Bend Transit</t>
  </si>
  <si>
    <t>12550 Emily Court Suite 400</t>
  </si>
  <si>
    <t>FBCTransit.org</t>
  </si>
  <si>
    <t>Paulette Shelton</t>
  </si>
  <si>
    <t>281-243-6701</t>
  </si>
  <si>
    <t>Paulette.Shelton@fortbendcountytx.gov</t>
  </si>
  <si>
    <t>Aspermont Small Business Development Center, Inc.</t>
  </si>
  <si>
    <t>PO Box 188</t>
  </si>
  <si>
    <t>Kim Lowack</t>
  </si>
  <si>
    <t>940-989-3538</t>
  </si>
  <si>
    <t>kimer766@yahoo.com</t>
  </si>
  <si>
    <t>MTP approved trips for MTP clients are generally the only out-of-area trips ASBDC, Inc. performs.  Services are provided by ASBDC, Inc.</t>
  </si>
  <si>
    <t>Midland Odessa Urban Transit District</t>
  </si>
  <si>
    <t>2910 La Force Blvd.  Suite 100, Midland, TX 79706</t>
  </si>
  <si>
    <t>www.ez-rider.org</t>
  </si>
  <si>
    <t>Rob W. Stephens</t>
  </si>
  <si>
    <t>rstephens@ez-rider.org</t>
  </si>
  <si>
    <t>South East Texas Regional Planning Commission</t>
  </si>
  <si>
    <t>South East Texas Transit</t>
  </si>
  <si>
    <t>D'Juana Davillier</t>
  </si>
  <si>
    <t>409-899-8444 ext 6601</t>
  </si>
  <si>
    <t>ddavillier@setrpc.org</t>
  </si>
  <si>
    <t>2011, 2012</t>
  </si>
  <si>
    <t>Tyler, City of</t>
  </si>
  <si>
    <t>Tyler Transit</t>
  </si>
  <si>
    <t>210 E Oakwood</t>
  </si>
  <si>
    <t>tylerbus.org</t>
  </si>
  <si>
    <t>James Oliver</t>
  </si>
  <si>
    <t>903-533-8057</t>
  </si>
  <si>
    <t>joliver@tylertexas.com</t>
  </si>
  <si>
    <t>Minimum of 24hrs notice of trip request, may schedule trips more than 3 days in advance.</t>
  </si>
  <si>
    <t>Panhandle Community Services</t>
  </si>
  <si>
    <t>Panhandle Transit</t>
  </si>
  <si>
    <t>1310 4th Ave.  Canyon, Tx  79015</t>
  </si>
  <si>
    <t>www.pcsvcs.org</t>
  </si>
  <si>
    <t>Lylene Springer</t>
  </si>
  <si>
    <t>806-342-6105</t>
  </si>
  <si>
    <t>lylene.springer@pcsvcs.org</t>
  </si>
  <si>
    <t>Laredo Transit Management Inc.</t>
  </si>
  <si>
    <t>El Metro</t>
  </si>
  <si>
    <t>1301 Farragut St, Laredo, Tx 78040</t>
  </si>
  <si>
    <t>www.elmetrotransit.com</t>
  </si>
  <si>
    <t>Eddie Bernal</t>
  </si>
  <si>
    <t>ebernal@ci.laredo.tx.us</t>
  </si>
  <si>
    <t>TAPS Public Transit</t>
  </si>
  <si>
    <t>6104 Texoma Parkway, Sherman, TX 75090</t>
  </si>
  <si>
    <t>www.tapsbus.com</t>
  </si>
  <si>
    <t>Teresa Foster</t>
  </si>
  <si>
    <t>903-868-9178</t>
  </si>
  <si>
    <t>teresafoster@tapsbus.com</t>
  </si>
  <si>
    <t>These are primarily fixed route services to Dallas, Denton and Wichita Counties in Texas and Bryan County, Oklahoma. There is no rider eligibility. Routes are targeted to meet medical, employment and educational needs of riders. One route (Denton County) is currently provided through a purchase of service agreement with a private charter bus company.</t>
  </si>
  <si>
    <t>26 or more</t>
  </si>
  <si>
    <t>Ark-Tex Council of Governments</t>
  </si>
  <si>
    <t>Ark-Tex COG</t>
  </si>
  <si>
    <t>1402 Elizabeth Street, Texarkana, 75503</t>
  </si>
  <si>
    <t>www.atcog.org</t>
  </si>
  <si>
    <t>Lynda Woods-Pugh</t>
  </si>
  <si>
    <t>903.255-3546</t>
  </si>
  <si>
    <t>lpugh@atcog.org</t>
  </si>
  <si>
    <t>Webb County CAA</t>
  </si>
  <si>
    <t>El Aguila Rural Transportation</t>
  </si>
  <si>
    <t>4801 Daughtery laredo texas 78041</t>
  </si>
  <si>
    <t>Mr. Roberto Martinez</t>
  </si>
  <si>
    <t>956-722-6100</t>
  </si>
  <si>
    <t>romartinez@webbcountytx.gov</t>
  </si>
  <si>
    <t>when docotr has time during "only" that day</t>
  </si>
  <si>
    <t>Public Transit Services</t>
  </si>
  <si>
    <t>7611 Hwy 180 E, Mineral Wells, Texas 76067</t>
  </si>
  <si>
    <t>www.publictransitservices.org</t>
  </si>
  <si>
    <t>Terry Roberson</t>
  </si>
  <si>
    <t>terry@publictransitservices.org</t>
  </si>
  <si>
    <t>We ask for 24 hour notice, but if available they can request same day service, they can set trips up in advance.</t>
  </si>
  <si>
    <t>We provide service to Doctor Appointments for all passengers outside of service area, We provide Job Commute outside of service area.  There is no rider eligibility-it is at a higher rate.</t>
  </si>
  <si>
    <t>The Transit System, Inc.</t>
  </si>
  <si>
    <t>The Transit System, Inc. or TTS</t>
  </si>
  <si>
    <t>401 Commerce St, Glen Rose Texas 76043</t>
  </si>
  <si>
    <t>NA</t>
  </si>
  <si>
    <t>Barbara L Perry</t>
  </si>
  <si>
    <t>254-897-2964</t>
  </si>
  <si>
    <t>transit@windstream.net</t>
  </si>
  <si>
    <t>The Transit System, Inc allows same day service.  In county trips are on a first call first serve basis, if a driver is avalible.  We ask passengers to give at least a 24 hour notice on out of county trips, but is not requred if there is a driver avalible.</t>
  </si>
  <si>
    <t>Demand Response trips must originate or end in our service area (Somervell County or Hood County)  The Transit System, Inc. has a contract with Logisticare to provide transportation to thier eligible clients in Somervell, Hood, and Erath Counties.</t>
  </si>
  <si>
    <t>City Transit Management Company, Inc.</t>
  </si>
  <si>
    <t>801 Texas Ave, Lubbock, TX 79401</t>
  </si>
  <si>
    <t>806-712-2001</t>
  </si>
  <si>
    <t>City of Grand Prairie</t>
  </si>
  <si>
    <t>Grand Connection</t>
  </si>
  <si>
    <t>1821 S. Highway 161</t>
  </si>
  <si>
    <t>www.gptx.org</t>
  </si>
  <si>
    <t>Anthony Flowers</t>
  </si>
  <si>
    <t>972-237-8545</t>
  </si>
  <si>
    <t>aflowers@gptx.org</t>
  </si>
  <si>
    <t>are provided by the Grand Connection, all medical Trips</t>
  </si>
  <si>
    <t>Bee Community Action Agency</t>
  </si>
  <si>
    <t>Bee Transit</t>
  </si>
  <si>
    <t>1701 NW Frontage Road, Beeville, 78102</t>
  </si>
  <si>
    <t>Sara Longoria</t>
  </si>
  <si>
    <t>361-358-7229</t>
  </si>
  <si>
    <t>sara.longoria@bizstx.rr.com</t>
  </si>
  <si>
    <t>City of Del Rio - Transportation</t>
  </si>
  <si>
    <t>109 W Broadway, Del Rio, TX, 73349</t>
  </si>
  <si>
    <t>cityofdelrio.com</t>
  </si>
  <si>
    <t>John J Burns</t>
  </si>
  <si>
    <t>830-703-5324</t>
  </si>
  <si>
    <t>jburns@cityofdelrio.com</t>
  </si>
  <si>
    <t>Always one day in advance by 3:00 PM  Some work related and Demand Response provide One Week Schedule  Some Medical can schedule up to 10 days for out of Val Verde County Transport</t>
  </si>
  <si>
    <t>Medicaid appointments outside Val Verde County; San Antonio, San Angelo, Eagle Pass and Uvalde</t>
  </si>
  <si>
    <t>Alamo Area Council of Governments</t>
  </si>
  <si>
    <t>AACOG</t>
  </si>
  <si>
    <t>9787 Tesoro Drive, Suite 700, San Antonio, Texas 78217</t>
  </si>
  <si>
    <t>www.aacog.com/art</t>
  </si>
  <si>
    <t>Beverly Lutz</t>
  </si>
  <si>
    <t>210-362-5238</t>
  </si>
  <si>
    <t>blutz@aacog.com</t>
  </si>
  <si>
    <t>We require clients to call by noon the day prior. They may reserve as far as 30 days in advance. We may transport on day of call-in if a seat is available and can be accomodated by drivers set schedule.</t>
  </si>
  <si>
    <t>Coastal Bend Center for Independent Living</t>
  </si>
  <si>
    <t>CBCIL</t>
  </si>
  <si>
    <t>1537 Seventh Street, Corpus Christi, TX 78404</t>
  </si>
  <si>
    <t>www.cbcil.org</t>
  </si>
  <si>
    <t>Judy Telge</t>
  </si>
  <si>
    <t>361-883-8461</t>
  </si>
  <si>
    <t>judyt@cbcil.org</t>
  </si>
  <si>
    <t>CBCIL has purchase of service contracts with transportation providers (over the road bus, private demand-response providers) to transport veterans to clinics in Rio Grande Valley, San Antonio, and clients of a local Foundation to Houston for dental appointments.</t>
  </si>
  <si>
    <t>West Texas Opportunities, Inc.</t>
  </si>
  <si>
    <t>WTO TRAX and Big Bend TRAX</t>
  </si>
  <si>
    <t>603 N. 4th Street, Lamesa 79331</t>
  </si>
  <si>
    <t>www.gowto.org</t>
  </si>
  <si>
    <t>Karen Faulkner, Transportation Director</t>
  </si>
  <si>
    <t>wtotrans@gmail.com</t>
  </si>
  <si>
    <t>Same day reservations are not encouraged, but as item #2 states, we will accept those when space/driver/vehicle is available.  All trips are demand-response; therefore it is okay to call anywhere from 2 weeks to one day in advance of trip.</t>
  </si>
  <si>
    <t>Montgomery County Committee on Aging</t>
  </si>
  <si>
    <t>The Friendship Center</t>
  </si>
  <si>
    <t>1202 Callahan Ave. Conroe 77301</t>
  </si>
  <si>
    <t>www.tfc-seniorservices.org</t>
  </si>
  <si>
    <t>Amy Leyenbeck</t>
  </si>
  <si>
    <t>aleyenbeck@tfc-seniorservices.org</t>
  </si>
  <si>
    <t>The Friendship Center provides trips for veterans who live in Montgomery County down to the VA hospital in Houston once a week. They have to make a reservation in advance and be able to get to and from one of our three pick-up locations in order to ride.</t>
  </si>
  <si>
    <t>Bowie Senior Citizens Project</t>
  </si>
  <si>
    <t>Bowie Senior Citizens</t>
  </si>
  <si>
    <t>Lynda Medley</t>
  </si>
  <si>
    <t>940-872-4500</t>
  </si>
  <si>
    <t>bowiesencit@sbcglobal.net</t>
  </si>
  <si>
    <t>the earlier you call the better trip time will be available. we also try to schedule riders together.</t>
  </si>
  <si>
    <t>Heart of Texas Council of Governments/Rural Transit District</t>
  </si>
  <si>
    <t>1514 South New Road, Waco, TX 76711</t>
  </si>
  <si>
    <t>www.hotcog.org</t>
  </si>
  <si>
    <t>Sandra Webb</t>
  </si>
  <si>
    <t>sandra.webb@hot.cog.tx.us</t>
  </si>
  <si>
    <t>Our requirement is a minimum of  48 hours in advance.</t>
  </si>
  <si>
    <t>City of Wilmer</t>
  </si>
  <si>
    <t>Wilmer Senior Center</t>
  </si>
  <si>
    <t>225 E. Belt Line Rd.</t>
  </si>
  <si>
    <t>http://webmail.cityofwilmer.com</t>
  </si>
  <si>
    <t>Laverne Surratt</t>
  </si>
  <si>
    <t>lsurratt@cityofwilmer.com</t>
  </si>
  <si>
    <t>We are a demand response service , first come first serve basis</t>
  </si>
  <si>
    <t>Mission Road Developmental Center</t>
  </si>
  <si>
    <t>8706 Mission Road, San Antonio, 78214</t>
  </si>
  <si>
    <t>mrmsat.org</t>
  </si>
  <si>
    <t>David Rowley, Dir of Maintenance</t>
  </si>
  <si>
    <t>210-241-0594</t>
  </si>
  <si>
    <t>drowley@mrmsat.org</t>
  </si>
  <si>
    <t>Kleberg County Human Services</t>
  </si>
  <si>
    <t>Paisano Express</t>
  </si>
  <si>
    <t>1109 E. Santa Gertrudis, Kingsville, 78363</t>
  </si>
  <si>
    <t>Margie Del Bosque, MS</t>
  </si>
  <si>
    <t>361-59-8577</t>
  </si>
  <si>
    <t>margiedlb@yahoo.com</t>
  </si>
  <si>
    <t>Services are through coordinated effort with the surrounding rural providers and RTA</t>
  </si>
  <si>
    <t>GRASP Transt</t>
  </si>
  <si>
    <t>250 Donalan Converse TX   78109</t>
  </si>
  <si>
    <t>222.grasp211.org</t>
  </si>
  <si>
    <t>Jay Higginson</t>
  </si>
  <si>
    <t>Jay@grasp211.org</t>
  </si>
  <si>
    <t>Big Bend Community Action Committee, Inc.</t>
  </si>
  <si>
    <t>1412 W. Berlin St. P.O. Box 265 Marfa, Texas 79843</t>
  </si>
  <si>
    <t>bbcac.org</t>
  </si>
  <si>
    <t>Emma Vasquez</t>
  </si>
  <si>
    <t>evbbcac@sbcglobal.net</t>
  </si>
  <si>
    <t>Connect Transit</t>
  </si>
  <si>
    <t>4352 E. F. Lowry Expressway, Texas City, Texas 77591</t>
  </si>
  <si>
    <t>www.gulfcoastcenter.org.</t>
  </si>
  <si>
    <t>James Hollis</t>
  </si>
  <si>
    <t>409-944-4446</t>
  </si>
  <si>
    <t>jamesh@gulfcoastcenter.org</t>
  </si>
  <si>
    <t>Veterans</t>
  </si>
  <si>
    <t>Connect Transit provides trips for approved Veteran's to the VA Hospital in Houston, Harris County Monday-Friday.</t>
  </si>
  <si>
    <t>Senior Citizen Project of Chambers County</t>
  </si>
  <si>
    <t>Y-Etta McBride</t>
  </si>
  <si>
    <t>490-267-3559</t>
  </si>
  <si>
    <t>yetta@seniorcitizenprojectcc.org</t>
  </si>
  <si>
    <t>If a consumer leaves a message after office hours requesting to ride the bus the next day, we will try to accommodate them.</t>
  </si>
  <si>
    <t>Senior Center Resources and Public Transit</t>
  </si>
  <si>
    <t>The Connection</t>
  </si>
  <si>
    <t>4912 Lee Street, Greenville, TX 75401</t>
  </si>
  <si>
    <t>www.scrpt.org</t>
  </si>
  <si>
    <t>David Caldwell, CEO-Danny Allembaugh Transit Director</t>
  </si>
  <si>
    <t>david@scrpt.org</t>
  </si>
  <si>
    <t>Trip origination has to begin in The Connection's Service area.</t>
  </si>
  <si>
    <t>Longview Transit</t>
  </si>
  <si>
    <t>908 Pacific Avenue, Suite 200- Longview 75602</t>
  </si>
  <si>
    <t>longviewtransit.com</t>
  </si>
  <si>
    <t>Scott Lewis</t>
  </si>
  <si>
    <t>903-753-2287 ext 13</t>
  </si>
  <si>
    <t>slewis@longviewtransit.com</t>
  </si>
  <si>
    <t>A 6 month Commuter pilot project partnering with the East Texas Council of Governments and the Cities of Gladewater and Longview is currently be conducted utilizing JARC funds by Longview Transit.</t>
  </si>
  <si>
    <t>American Red Cross</t>
  </si>
  <si>
    <t>We require at least 24 hour notice and will accept reservations up to 30 days in advance.</t>
  </si>
  <si>
    <t>GCRPC</t>
  </si>
  <si>
    <t>12O S. Main, Suite 210, Victoria, TX 77901</t>
  </si>
  <si>
    <t>www.gcrpc.org     / www.victoriatransit.org</t>
  </si>
  <si>
    <t>Lisa Cortinas</t>
  </si>
  <si>
    <t>lisac@gcrpc.org</t>
  </si>
  <si>
    <t>City of South Padre Island</t>
  </si>
  <si>
    <t>The WAVE</t>
  </si>
  <si>
    <t>4113 Padre Blvd, South Padre Island 78597</t>
  </si>
  <si>
    <t>myspi.org</t>
  </si>
  <si>
    <t>Jesse Arriaga</t>
  </si>
  <si>
    <t>956-761-3245</t>
  </si>
  <si>
    <t>jarriaga@myspi.org</t>
  </si>
  <si>
    <t>PAT</t>
  </si>
  <si>
    <t>409-983-8767</t>
  </si>
  <si>
    <t>tomk@portarthur.net</t>
  </si>
  <si>
    <t>Harris County Commuinity Services</t>
  </si>
  <si>
    <t>Harris County Transit Services</t>
  </si>
  <si>
    <t>8410 Lantern Point  Houston, Texas 77054</t>
  </si>
  <si>
    <t>www.harriscountytransit.com</t>
  </si>
  <si>
    <t>Ken Fickes</t>
  </si>
  <si>
    <t>713-578-2255</t>
  </si>
  <si>
    <t>ken.fickes@csd.hctx.net</t>
  </si>
  <si>
    <t>2011, 2012, 2013</t>
  </si>
  <si>
    <t>Rural Economic Assistance League, Inc</t>
  </si>
  <si>
    <t>R.E.A.L. Inc</t>
  </si>
  <si>
    <t>301 Lucero Alice TX 78332</t>
  </si>
  <si>
    <t>Roy Saenz</t>
  </si>
  <si>
    <t>361-668-3158</t>
  </si>
  <si>
    <t>transportation.alice@realinc.org</t>
  </si>
  <si>
    <t>Request 24 hour notification, but same day accepted.</t>
  </si>
  <si>
    <t>Contracted request.  Mainly medical to out-of-area services.  Provided directly by   R.E.A.L. upon request.</t>
  </si>
  <si>
    <t>Community Service, Inc</t>
  </si>
  <si>
    <t>Community Service Inc/ Community Transit Service</t>
  </si>
  <si>
    <t>401 E 6th Ave Corsicana, Tx 75110</t>
  </si>
  <si>
    <t>Charlotte Clower</t>
  </si>
  <si>
    <t>ctsdirector@csicorsicana.org</t>
  </si>
  <si>
    <t>Gateway Community Partners, Inc.</t>
  </si>
  <si>
    <t>Gateway</t>
  </si>
  <si>
    <t>417 S. E. Loop 456</t>
  </si>
  <si>
    <t>none</t>
  </si>
  <si>
    <t>elton mccune</t>
  </si>
  <si>
    <t>903-586-0437</t>
  </si>
  <si>
    <t>bemccune@aol.com</t>
  </si>
  <si>
    <t>Corpus Christi Regional Transportation Authority</t>
  </si>
  <si>
    <t>5658 Bear Lane, Corpus Christi, Tx, 78405</t>
  </si>
  <si>
    <t>www.ccrta.org</t>
  </si>
  <si>
    <t>Scott Neeley</t>
  </si>
  <si>
    <t>361-903-3650</t>
  </si>
  <si>
    <t>sneeley@ccrta.org</t>
  </si>
  <si>
    <t>City of Amarillo - Amarillo City Transit</t>
  </si>
  <si>
    <t>Amarillo City Transit</t>
  </si>
  <si>
    <t>801 SE 23rd Street Amarillo Texas  79105</t>
  </si>
  <si>
    <t>amarillo.gov</t>
  </si>
  <si>
    <t>Judy Phelps</t>
  </si>
  <si>
    <t>806-378-6842</t>
  </si>
  <si>
    <t>judy.phelps@amarillo.gov</t>
  </si>
  <si>
    <t>All Spec-Trans trips must be scheduled the day before and may be scheduled up to 7 days in advance.</t>
  </si>
  <si>
    <t>City of Arlington</t>
  </si>
  <si>
    <t>Handitran</t>
  </si>
  <si>
    <t>1101 W. Main Street, Arlington Texas 76012</t>
  </si>
  <si>
    <t>Handitran.com</t>
  </si>
  <si>
    <t>Bob Johnson</t>
  </si>
  <si>
    <t>817-459-6420</t>
  </si>
  <si>
    <t>bob.johnson@arlingtontx.gov</t>
  </si>
  <si>
    <t>www.gotransit.org</t>
  </si>
  <si>
    <t>cvt@gotransit.org</t>
  </si>
  <si>
    <t>Sterling County Nursing Home</t>
  </si>
  <si>
    <t>Raymond Pyle</t>
  </si>
  <si>
    <t>325-378-2134</t>
  </si>
  <si>
    <t>scnhadmin@verizon.net</t>
  </si>
  <si>
    <t>Wichita Falls Transit System</t>
  </si>
  <si>
    <t>Falls Ride</t>
  </si>
  <si>
    <t>2100 Seymour Highway</t>
  </si>
  <si>
    <t>wichitafallstx.gov</t>
  </si>
  <si>
    <t>Dennis Burket</t>
  </si>
  <si>
    <t>940-761-7642</t>
  </si>
  <si>
    <t>dennis.burket@wichitafallstx.gov</t>
  </si>
  <si>
    <t>Catholic Charities Fort Worth</t>
  </si>
  <si>
    <t>Catholic Charities</t>
  </si>
  <si>
    <t>249 West Thornhill Drive, Fort Worth, Texas 76115</t>
  </si>
  <si>
    <t>www.catholiccharitiesfortworth.org</t>
  </si>
  <si>
    <t>Michelle Bloomer</t>
  </si>
  <si>
    <t>mbloomer@ccdofw.org</t>
  </si>
  <si>
    <t>Trips must be requested no less than 48 hours in advance (2 business days).</t>
  </si>
  <si>
    <t>SPAN Inc.</t>
  </si>
  <si>
    <t>SPAN Transit</t>
  </si>
  <si>
    <t>1800 Malone, Denton, TX 76201</t>
  </si>
  <si>
    <t>www.span-transit.org</t>
  </si>
  <si>
    <t>Nic Gray</t>
  </si>
  <si>
    <t>940-382-2224</t>
  </si>
  <si>
    <t>nicholasg@span-transit.org</t>
  </si>
  <si>
    <t>Typically SPAN provides trips outside of the normal service area for the following contracts.    1.  VA Transportation - Transportation to VA Hospitals in Dallas and Fort Worth  2.  MTP - Transportation - Transportation to Medicaid Appointments outside of SPAN's Service Area.  Restricted to Medicaid Clients authorized through Logisticare.  The transportation is directly provided by SPAN Transit.  3.  Access 2 Care - Transportation to Medical Appointments outside of SPAN's Service Area for authorized Access2Care Clients.  The transportation is provided directly by SPAN Transit.</t>
  </si>
  <si>
    <t>Jim Hogg County Transportation</t>
  </si>
  <si>
    <t>209 N. Oak Hebbronville, Tx. 78361</t>
  </si>
  <si>
    <t>Raquel R. Segovia</t>
  </si>
  <si>
    <t>361-527-5835</t>
  </si>
  <si>
    <t>cotrans@sbcglobal.net</t>
  </si>
  <si>
    <t>Central Texas Rural Transit District</t>
  </si>
  <si>
    <t>CARR</t>
  </si>
  <si>
    <t>2310 South Concho, Coleman 76834</t>
  </si>
  <si>
    <t>www.cityandruralrides.com</t>
  </si>
  <si>
    <t>J.R, Salazar</t>
  </si>
  <si>
    <t>325-280-7051</t>
  </si>
  <si>
    <t>jrs@cityandruralrides.com</t>
  </si>
  <si>
    <t>Same days are accepted if we have cancellations or if the schedule permits.</t>
  </si>
  <si>
    <t>Medical Transportation Program directly provided by CARR.</t>
  </si>
  <si>
    <t>City of Mesquite</t>
  </si>
  <si>
    <t>MTED</t>
  </si>
  <si>
    <t>1616 north galloway, mesquite, tx, 75149</t>
  </si>
  <si>
    <t>www.cityofmesquite.com/mted</t>
  </si>
  <si>
    <t>Sunil John</t>
  </si>
  <si>
    <t>972-329-8337</t>
  </si>
  <si>
    <t>sjohn@cityofmesquite.com</t>
  </si>
  <si>
    <t>most customers usually call a week to 2 weeks in advance.</t>
  </si>
  <si>
    <t>Hill Country Transit District</t>
  </si>
  <si>
    <t>The HOP</t>
  </si>
  <si>
    <t>906 South High, San Saba, TX 76877</t>
  </si>
  <si>
    <t>www.takethehop.com</t>
  </si>
  <si>
    <t>Carole Warlick</t>
  </si>
  <si>
    <t>325 372-4677</t>
  </si>
  <si>
    <t>cwarlick@takethehop.com</t>
  </si>
  <si>
    <t>The standard policy is for 24 hour advance reservations.  The Medical Trans contract, however, stipulates that we must accept same day reservations.  Some clients prefer to make their reservations several days out, and that is acceptable.</t>
  </si>
  <si>
    <t>Through the MTP contract, for Medicaid passengers.  Services are provided directly by The HOP.  The contract does not allow for any restrictions.</t>
  </si>
  <si>
    <t>Southwest Area Regional Transit District</t>
  </si>
  <si>
    <t>SWART</t>
  </si>
  <si>
    <t>713 East Main Street, Uvalde, Texas 77801</t>
  </si>
  <si>
    <t>www.paseoswart.org</t>
  </si>
  <si>
    <t>Sarah Hidalgo-Cook</t>
  </si>
  <si>
    <t>830-278-4155</t>
  </si>
  <si>
    <t>scook@paseoswart.org</t>
  </si>
  <si>
    <t>STAR Transit</t>
  </si>
  <si>
    <t>200 S. Virginia, Terrell, Texas 75160</t>
  </si>
  <si>
    <t>underconstruction</t>
  </si>
  <si>
    <t>Omega Ann Hawkins</t>
  </si>
  <si>
    <t>469-853-4240</t>
  </si>
  <si>
    <t>Omega@Terrelldepot.com</t>
  </si>
  <si>
    <t>Our scheduling system will accept reservations up to 10 days in advance.</t>
  </si>
  <si>
    <t>Zapata County</t>
  </si>
  <si>
    <t>Zapata County Transportation Department</t>
  </si>
  <si>
    <t>604 Del Mar, Zapata, Texas 78076</t>
  </si>
  <si>
    <t>Rosalinda Gonzalez</t>
  </si>
  <si>
    <t>956-765-4590</t>
  </si>
  <si>
    <t>rosienutrizap@yahoo.com</t>
  </si>
  <si>
    <t>People from Falcon, Lopeno, San Ygnacio and other surrounding areas use our services to commute to Zapata and other locations. These services or for paying their utilities, shopping or doctors' appts.</t>
  </si>
  <si>
    <t>Agency Category</t>
  </si>
  <si>
    <t># of Vehicles that are Wheelchair Accessible</t>
  </si>
  <si>
    <t>Average # of Seats per Vehicle</t>
  </si>
  <si>
    <t>General Public</t>
  </si>
  <si>
    <t>Seniors</t>
  </si>
  <si>
    <t>People with Disabilities</t>
  </si>
  <si>
    <t>Elementary School Students</t>
  </si>
  <si>
    <t>Middle and High School Students</t>
  </si>
  <si>
    <t>College/University Students</t>
  </si>
  <si>
    <t xml:space="preserve"> Job Access/Commute Trips</t>
  </si>
  <si>
    <t>Other - open response</t>
  </si>
  <si>
    <t>Fixed Route</t>
  </si>
  <si>
    <t>Commuter Bus</t>
  </si>
  <si>
    <t>Flexible/Route Deviation</t>
  </si>
  <si>
    <t>Vanpool</t>
  </si>
  <si>
    <t>Carpool/Ridesharing</t>
  </si>
  <si>
    <t>Intercity Bus</t>
  </si>
  <si>
    <t xml:space="preserve"> ADA Paratransit</t>
  </si>
  <si>
    <t>Demand Response</t>
  </si>
  <si>
    <t>Ridesharing programs</t>
  </si>
  <si>
    <t>Capital Metro</t>
  </si>
  <si>
    <t>Dallas Area Rapid Transit</t>
  </si>
  <si>
    <t>Denton County Authority</t>
  </si>
  <si>
    <t>VIA Metropolitan Transit Authority</t>
  </si>
  <si>
    <t>CapMetro</t>
  </si>
  <si>
    <t>DART</t>
  </si>
  <si>
    <t>The T</t>
  </si>
  <si>
    <t>METRO</t>
  </si>
  <si>
    <t>Sun Metro</t>
  </si>
  <si>
    <t>VIA</t>
  </si>
  <si>
    <t>City of El Paso Mass Transit</t>
  </si>
  <si>
    <t>Metropolitan Transit Authority of Harris County</t>
  </si>
  <si>
    <t>Fort Worth Transportation</t>
  </si>
  <si>
    <t>MTA</t>
  </si>
  <si>
    <t>Multi RU</t>
  </si>
  <si>
    <t>The District</t>
  </si>
  <si>
    <t>RTD</t>
  </si>
  <si>
    <t>Community Action Council of South Texas</t>
  </si>
  <si>
    <t>South Plains Community Action Agency</t>
  </si>
  <si>
    <t>TxDOT District</t>
  </si>
  <si>
    <t>Special</t>
  </si>
  <si>
    <t>State Urban</t>
  </si>
  <si>
    <t>Amarillo</t>
  </si>
  <si>
    <t>San Antonio</t>
  </si>
  <si>
    <t>El Paso</t>
  </si>
  <si>
    <t>Houston</t>
  </si>
  <si>
    <t>Austin</t>
  </si>
  <si>
    <t>Abilene</t>
  </si>
  <si>
    <t>Fort Worth</t>
  </si>
  <si>
    <t>Pharr</t>
  </si>
  <si>
    <t>Laredo</t>
  </si>
  <si>
    <t>Dallas</t>
  </si>
  <si>
    <t>Lubbock</t>
  </si>
  <si>
    <t>Corpus Christi</t>
  </si>
  <si>
    <t>Yoakum</t>
  </si>
  <si>
    <t>San Angelo</t>
  </si>
  <si>
    <t>Waco</t>
  </si>
  <si>
    <t>Tyler</t>
  </si>
  <si>
    <t>Odessa</t>
  </si>
  <si>
    <t>Beaumont</t>
  </si>
  <si>
    <t>Wichita Falls</t>
  </si>
  <si>
    <t>Bryan</t>
  </si>
  <si>
    <t>Brownwood</t>
  </si>
  <si>
    <t>Atlanta</t>
  </si>
  <si>
    <t>NETS</t>
  </si>
  <si>
    <t>City of Beaumont</t>
  </si>
  <si>
    <t>Citylink</t>
  </si>
  <si>
    <t>ASBDC</t>
  </si>
  <si>
    <t>Camp County Service Industries</t>
  </si>
  <si>
    <t>Texarkana Special Education Center Inc.</t>
  </si>
  <si>
    <t>Bastrop County Emergency Food Pantry &amp; Support Center Inc.</t>
  </si>
  <si>
    <t>Faith in Action Caregiving (Round Rock)</t>
  </si>
  <si>
    <t>Hays County Veterans Administration (San Marcos)</t>
  </si>
  <si>
    <t>Port Arthur Transit</t>
  </si>
  <si>
    <t>East Texas Support Services Inc.</t>
  </si>
  <si>
    <t>Houston Kiddie Express</t>
  </si>
  <si>
    <t>Brazos Transit District (CS-Bryan, Conroe-Woodlands)</t>
  </si>
  <si>
    <t>Childress</t>
  </si>
  <si>
    <t>Rolling Plains Management Corp.</t>
  </si>
  <si>
    <t>RTA - The B</t>
  </si>
  <si>
    <t>Duval County</t>
  </si>
  <si>
    <t>Dallas County Dept of HHS</t>
  </si>
  <si>
    <t>Plano Community Homes Sponsor</t>
  </si>
  <si>
    <t>Senior Adult Services (Farmers Branch)</t>
  </si>
  <si>
    <t>Buena Vida Adult Daycare Center (Lutheran Social Services)</t>
  </si>
  <si>
    <t>Centro de Salud Familiar La Fe, Inc.</t>
  </si>
  <si>
    <t>Good Samaritan Society White Acres (El Paso)</t>
  </si>
  <si>
    <t>L.U.L.A.C. Project Amistad</t>
  </si>
  <si>
    <t>Nazarth Hall Nursing Center</t>
  </si>
  <si>
    <t>MHMR Tarrant County</t>
  </si>
  <si>
    <t>Mounting Horizons</t>
  </si>
  <si>
    <t>Seven Acres Jewish Geriatric Center</t>
  </si>
  <si>
    <t>Adult Daycare and Health Center</t>
  </si>
  <si>
    <t>Farwell Convalescent Center</t>
  </si>
  <si>
    <t>Hockley County Senior Citizens Association</t>
  </si>
  <si>
    <t>Lubbock ISD Special Education</t>
  </si>
  <si>
    <t>Marion Moss Enterprises</t>
  </si>
  <si>
    <t>Prairie Acres Nursing Home</t>
  </si>
  <si>
    <t>Dawson County Senior Citizens Center</t>
  </si>
  <si>
    <t>Foundation for Permian Basin Community Center MHMR</t>
  </si>
  <si>
    <t>EZ Rider</t>
  </si>
  <si>
    <t>Paris</t>
  </si>
  <si>
    <t>Starr County</t>
  </si>
  <si>
    <t>Menard County</t>
  </si>
  <si>
    <t>Rio Concho Manor</t>
  </si>
  <si>
    <t>Rio Concho West</t>
  </si>
  <si>
    <t>Air Force Village Foundation</t>
  </si>
  <si>
    <t>Blessed Sacrament Church Senior Center</t>
  </si>
  <si>
    <t>Eden Heights Apartments (New Braunfels)</t>
  </si>
  <si>
    <t>Eden Hill Communities (New Braunfels)</t>
  </si>
  <si>
    <t>Greater Randolph Area Services Program</t>
  </si>
  <si>
    <t>Inman Christian Center (San Antonio)</t>
  </si>
  <si>
    <t>Kirby Senior Center</t>
  </si>
  <si>
    <t>Morningside Ministries</t>
  </si>
  <si>
    <t>Presa Community Service Center</t>
  </si>
  <si>
    <t>San Antonio AIDS Foundation</t>
  </si>
  <si>
    <t>San Antonio Lighthouse</t>
  </si>
  <si>
    <t>St Gregory the Great Parish</t>
  </si>
  <si>
    <t>Andrews Center Smith County</t>
  </si>
  <si>
    <t>East Texas Council of Governments</t>
  </si>
  <si>
    <t>GoBus</t>
  </si>
  <si>
    <t>Colt</t>
  </si>
  <si>
    <t>NDMJ LLC</t>
  </si>
  <si>
    <t>Salvation Army William Booth Apartments</t>
  </si>
  <si>
    <t>Young County Onley Senior Club</t>
  </si>
  <si>
    <t>Colorado Valley Transit (CVT)</t>
  </si>
  <si>
    <t>Goliad County</t>
  </si>
  <si>
    <t>Victoria (by GCRPC)</t>
  </si>
  <si>
    <t>Sherman - Denison (by TAPS)</t>
  </si>
  <si>
    <t>McKinney (by TAPS)</t>
  </si>
  <si>
    <t>Collin County Committee on Aging CCART (by TAPS)</t>
  </si>
  <si>
    <t>Harlingen - San Benito (by LRGVDC)</t>
  </si>
  <si>
    <t>McAllen Express (by LRGVDC)</t>
  </si>
  <si>
    <t>Killeen (by HCTD)</t>
  </si>
  <si>
    <t>Temple (by HCTD)</t>
  </si>
  <si>
    <t>Gulf Coast Center/Connect Transit GCC</t>
  </si>
  <si>
    <t>Lake Jackson Angleton (by GCC)</t>
  </si>
  <si>
    <t>Texas City LaMarque (by GCC)</t>
  </si>
  <si>
    <t>San Angelo  (by CVTD)</t>
  </si>
  <si>
    <t>Concho Valley Transit District CVTD</t>
  </si>
  <si>
    <t>San Marcos (by CARTS)</t>
  </si>
  <si>
    <t>City of North Richland Hills - NETS</t>
  </si>
  <si>
    <t>College Station-Bryan (by BTD)</t>
  </si>
  <si>
    <t>Conroe-The Woodlands (by BTD)</t>
  </si>
  <si>
    <t>Texarkana Urban Transit District (by Ark-Tex COG)</t>
  </si>
  <si>
    <t>Golden Crescent Regional Planning Commission GCRPC</t>
  </si>
  <si>
    <t>SHARP Lines Rural Public Transportation</t>
  </si>
  <si>
    <t>118 N 1st Street</t>
  </si>
  <si>
    <t>www.rollingplains.org</t>
  </si>
  <si>
    <t>Lezlie Carroll</t>
  </si>
  <si>
    <t>940-684-1571</t>
  </si>
  <si>
    <t>lezlie.carroll@rollingplains.org</t>
  </si>
  <si>
    <t>Medicaid Clients</t>
  </si>
  <si>
    <t>La Fe</t>
  </si>
  <si>
    <t>1314 E. Yandell</t>
  </si>
  <si>
    <t>Jesus Quinonez</t>
  </si>
  <si>
    <t>915-534-7979</t>
  </si>
  <si>
    <t>lafe2@htg.net</t>
  </si>
  <si>
    <t>806-374-5516</t>
  </si>
  <si>
    <t>512-443-5777</t>
  </si>
  <si>
    <t>361-279-6204 or 361-279-6324</t>
  </si>
  <si>
    <t>972-441-3069</t>
  </si>
  <si>
    <t>903-875-3736</t>
  </si>
  <si>
    <t>432-729-4908</t>
  </si>
  <si>
    <t>817-280-3834</t>
  </si>
  <si>
    <t>940-328-1391 ext 102</t>
  </si>
  <si>
    <t>936-756-5828 ext 38</t>
  </si>
  <si>
    <t>956-722-5000</t>
  </si>
  <si>
    <t>956-795-2288 ext 233</t>
  </si>
  <si>
    <t>432-561-9990 ext 225</t>
  </si>
  <si>
    <t>432-570-3300</t>
  </si>
  <si>
    <t>806-872-8354 ext 217</t>
  </si>
  <si>
    <t>903-454-1444</t>
  </si>
  <si>
    <t>956-4591583</t>
  </si>
  <si>
    <t>956-969-5761</t>
  </si>
  <si>
    <t>325-944-9666</t>
  </si>
  <si>
    <t>210-658-6351</t>
  </si>
  <si>
    <t>254-292-1881</t>
  </si>
  <si>
    <t>254-750-1916</t>
  </si>
  <si>
    <t>979-732-6281 ext 16</t>
  </si>
  <si>
    <t>361-578-1587 ext 207</t>
  </si>
  <si>
    <t>www.t-linebus.org</t>
  </si>
  <si>
    <t>903-255-3546</t>
  </si>
  <si>
    <t>T-Line</t>
  </si>
  <si>
    <t>1407 Texas Blvd., Texarkana, TX 75501</t>
  </si>
  <si>
    <t>Project Amistad</t>
  </si>
  <si>
    <t>1359 Lomaland Suite 400</t>
  </si>
  <si>
    <t>www.projectamistad.org</t>
  </si>
  <si>
    <t>Rosario Reynoso</t>
  </si>
  <si>
    <t>915-225-1678</t>
  </si>
  <si>
    <t>rreynoso@projectamistad.org</t>
  </si>
  <si>
    <t>3800 Stone Road</t>
  </si>
  <si>
    <t>www.etcog.org</t>
  </si>
  <si>
    <t>John O. Hedrick</t>
  </si>
  <si>
    <t>john.hedrick@etcog.org</t>
  </si>
  <si>
    <t>White Acres</t>
  </si>
  <si>
    <t>7304 Good samaritan Court El Paso, TX  79912</t>
  </si>
  <si>
    <t>www.good-sam.com</t>
  </si>
  <si>
    <t>Gary Dewey</t>
  </si>
  <si>
    <t>gdewey@good-sam.com</t>
  </si>
  <si>
    <t>903-984-8641 ext 242</t>
  </si>
  <si>
    <t>915-834-6002</t>
  </si>
  <si>
    <t>New Freedom trips</t>
  </si>
  <si>
    <t>Same days:  Typically we try and accomodate same day requests.  We are able to perform trips unless the timeframe given was with short notice.  Day in Advance/2-3 days:  We encourage customers to call at least 2-3 days in advance.  If unable to do so, we will take a day in advance to schedule the trip.</t>
  </si>
  <si>
    <t>Normal trip reservation is made 24 hours in advance and up to seven days in advance of trip time. Same reservation may be made if space is available.</t>
  </si>
  <si>
    <t>Ongoing</t>
  </si>
  <si>
    <t>None</t>
  </si>
  <si>
    <t>.</t>
  </si>
  <si>
    <t>Austin Travis Center Integral Care</t>
  </si>
  <si>
    <t>% of Min Service Life Years Utilized</t>
  </si>
  <si>
    <t>% of Min Service Life Mileage Utilized</t>
  </si>
  <si>
    <t>Addresss</t>
  </si>
  <si>
    <t>Website</t>
  </si>
  <si>
    <t>Contact</t>
  </si>
  <si>
    <t>Telephone Number</t>
  </si>
  <si>
    <t>Email Address</t>
  </si>
  <si>
    <t>Section 5307 Recipient</t>
  </si>
  <si>
    <t>Section 5311 Recipient</t>
  </si>
  <si>
    <t>Section 5310 Recipient</t>
  </si>
  <si>
    <t>Survey Response</t>
  </si>
  <si>
    <t>% of Revenue Fleet that is Accessible</t>
  </si>
  <si>
    <t>Average # of Wheelchair Tie-downs per Revenue Vehicle</t>
  </si>
  <si>
    <t>Average Age of Vehicles (years)</t>
  </si>
  <si>
    <t>Average Min Service Life (years)</t>
  </si>
  <si>
    <t>Average Vehicle Mileage (nearest 1,000)</t>
  </si>
  <si>
    <t>Average Min Service Life (nearest 1,000 miles)</t>
  </si>
  <si>
    <t>Average Vehicle Condition (1=Bad, 5=Excellent)</t>
  </si>
  <si>
    <t>% of Revenue Fleet using Diesel</t>
  </si>
  <si>
    <t>% of Revenue Fleet using Gasoline</t>
  </si>
  <si>
    <t>% of Revenue Fleet Fuel Unknown</t>
  </si>
  <si>
    <t>% of Revenue Fleet using Other (propane, CNG, LNG, hybrid, etc)</t>
  </si>
  <si>
    <t>2012 Revenue Miles</t>
  </si>
  <si>
    <t>2012 Revenue Hours</t>
  </si>
  <si>
    <t>2012 Total Annual Operating Expenses</t>
  </si>
  <si>
    <t>% of Operating Expenses for Maintenance</t>
  </si>
  <si>
    <t>% of Operating Expenses for Administration</t>
  </si>
  <si>
    <t>% of Operating Expenses for Operations</t>
  </si>
  <si>
    <t>% of Operating Expenses for Planning</t>
  </si>
  <si>
    <t>% of Operating Expenses for Purchased Transportation</t>
  </si>
  <si>
    <t>Women with children under the age of 5 with substance abuse problem</t>
  </si>
  <si>
    <t>Elementary, middle &amp; high school students ride public fixed routes</t>
  </si>
  <si>
    <t>Seniors age 60 or older</t>
  </si>
  <si>
    <t>Medical Transportation (Medicaid) Program</t>
  </si>
  <si>
    <t>Clients of Other Agencies</t>
  </si>
  <si>
    <t>Application process for paratransit service is accessable on website</t>
  </si>
  <si>
    <t>For JARC and New Freedom programs, point of origination must be outside the city limits but within El Paso County. New Freedom program is designed to transport persons with disabilities virtually for any reason.  JARC program is designed to transport low-income persons traveling to work, educational trip, interviews, or any other related trip.</t>
  </si>
  <si>
    <t>no service</t>
  </si>
  <si>
    <t>Mon-Fri before 5 a.m. to after 10 p.m., Saturday before 5 a.m. to after 10 p.m., Sunday before 5 a.m. to after 10 p.m., and on Holidays before 5 a.m. to after 10 p.m.</t>
  </si>
  <si>
    <t>Mon-Fri 6:00 a.m. to after 10 p.m., Saturday 6:00 a.m. to after 10 p.m., Sunday 6:00 a.m. to after 10 p.m., and on Holidays 6:00 a.m. to after 10 p.m.</t>
  </si>
  <si>
    <t>Mon-Fri before 5 a.m. to after 10 p.m., Saturday 6:00 a.m. to 10:00 p.m., Sunday 6:30 a.m. to 7:30 p.m., and on Holidays 6:30 a.m. to 7:30 p.m.</t>
  </si>
  <si>
    <t>Mon-Fri 6:00 a.m. to after 10 p.m., Saturday 6:00 a.m. to after 10 p.m., Sunday after 8 a.m. to 8:30 p.m., and on Holidays after 8 a.m. to 8:30 p.m.</t>
  </si>
  <si>
    <t>Mon-Fri 5:30 a.m. to 8:30 p.m., Saturday 5:30 a.m. to 8:30 p.m., Sunday 6:30 a.m. to 7:30 p.m., and on Holidays 6:30 a.m. to 7:30 p.m.</t>
  </si>
  <si>
    <t>Mon-Fri 6:00 a.m. to before 6 p.m., Saturday 8:00 a.m. to 8:00 p.m., Sunday 8:00 a.m. to 8:00 p.m., and on Holidays 8:00 a.m. to 8:00 p.m.</t>
  </si>
  <si>
    <t>Mon-Fri 7:00 a.m. to 9:00 p.m., Saturday 7:00 a.m. to 9:00 p.m., Sunday 7:00 a.m. to 9:00 p.m., and on Holidays 7:00 a.m. to 9:00 p.m.</t>
  </si>
  <si>
    <t>Mon-Fri 6:00 a.m. to after 10 p.m., Saturday 6:00 a.m. to after 10 p.m., Sunday 7:00 a.m. to 8:00 p.m., and on Holidays 7:00 a.m. to 6:00 p.m.</t>
  </si>
  <si>
    <t>Mon-Fri 5:00 a.m. to 10:00 p.m., Saturday 5:00 a.m. to 10:00 p.m., Sunday 7:00 a.m. to before 6 p.m., and on Holidays 5:00 a.m. to 10:00 p.m.</t>
  </si>
  <si>
    <t>Mon-Fri 5:00 a.m. to 7:00 p.m., Saturday 5:00 a.m. to 7:00 p.m., Sunday no service, and on Holidays 5:00 a.m. to 7:00 p.m.</t>
  </si>
  <si>
    <t>Mon-Fri 6:00 a.m. to after 10 p.m., Saturday 6:00 a.m. to after 10 p.m., Sunday no service, and on Holidays 6:00 a.m. to after 10 p.m.</t>
  </si>
  <si>
    <t>Mon-Fri 8:00 a.m. to before 6 p.m., Saturday no service, Sunday no service, and on Holidays no service</t>
  </si>
  <si>
    <t>Mon-Fri 6:00 a.m. to 7:00 p.m., Saturday 6:00 a.m. to 7:00 p.m., Sunday no service, and on Holidays no service</t>
  </si>
  <si>
    <t>Mon-Fri before 5 a.m. to 7:00 p.m., Saturday before 5 a.m. to after 10 p.m., Sunday no service, and on Holidays before 5 a.m. to 7:00 p.m.</t>
  </si>
  <si>
    <t>Mon-Fri 6:00 a.m. to 7:00 p.m., Saturday no service, Sunday no service, and on Holidays no service</t>
  </si>
  <si>
    <t>Mon-Fri 5:00 a.m. to 7:00 p.m., Saturday 5:00 a.m. to 7:00 p.m., Sunday no service, and on Holidays no service</t>
  </si>
  <si>
    <t>Mon-Fri 7:30 a.m. to 6:00 p.m., Saturday no service, Sunday no service, and on Holidays no service</t>
  </si>
  <si>
    <t>Mon-Fri 6:00 a.m. to 6:00 p.m., Saturday no service, Sunday no service, and on Holidays no service</t>
  </si>
  <si>
    <t>Mon-Fri 7:00 a.m. to 6:00 p.m., Saturday no service, Sunday no service, and on Holidays no service</t>
  </si>
  <si>
    <t>Mon-Fri 7:00 a.m. to before 6 p.m., Saturday no service, Sunday no service, and on Holidays no service</t>
  </si>
  <si>
    <t>Mon-Fri 7:30 a.m. to 6:00 p.m., Saturday 5:30 a.m. to 7:00 p.m., Sunday no service, and on Holidays no service</t>
  </si>
  <si>
    <t>Mon-Fri before 5 a.m. to 10:00 p.m., Saturday before 5 a.m. to 6:00 p.m., Sunday no service, and on Holidays no service</t>
  </si>
  <si>
    <t>Mon-Fri 5:00 a.m. to 7:30 p.m., Saturday 5:00 a.m. to 8:00 p.m., Sunday no service, and on Holidays 5:00 a.m. to 8:00 p.m.</t>
  </si>
  <si>
    <t>Mon-Fri 8:00 a.m. to 6:30 p.m., Saturday no service, Sunday no service, and on Holidays no service</t>
  </si>
  <si>
    <t xml:space="preserve">Mon-Fri 6:00 a.m. to 10:00 p.m., Saturday no service , Sunday no service , and on Holidays no service </t>
  </si>
  <si>
    <t xml:space="preserve">Mon-Fri 8:00 a.m. to before 6 p.m., Saturday no service , Sunday no service , and on Holidays no service </t>
  </si>
  <si>
    <t xml:space="preserve">Mon-Fri before 5 a.m. to before 6 p.m., Saturday no service , Sunday no service , and on Holidays no service </t>
  </si>
  <si>
    <t xml:space="preserve">Mon-Fri 6:00 a.m. to 6:00 p.m., Saturday no service , Sunday no service , and on Holidays no service </t>
  </si>
  <si>
    <t xml:space="preserve">Mon-Fri before 5 a.m. to 6:00 p.m., Saturday no service , Sunday no service , and on Holidays no service </t>
  </si>
  <si>
    <t xml:space="preserve">Mon-Fri 7:00 a.m. to before 6 p.m., Saturday no service , Sunday no service , and on Holidays no service </t>
  </si>
  <si>
    <t>Mon-Fri before 5 a.m. to 8:00 p.m., Saturday before 5 a.m. to 8:00 p.m., Sunday no service , and on Holidays before 5 a.m. to 8:00 p.m.</t>
  </si>
  <si>
    <t>Mon-Fri before 5 a.m. to after 10 p.m., Saturday before 5 a.m. to after 10 p.m., Sunday no service , and on Holidays before 5 a.m. to after 10 p.m.</t>
  </si>
  <si>
    <t xml:space="preserve">Mon-Fri 7:00 a.m. to before 6 p.m., Saturday 7:00 a.m. to before 6 p.m., Sunday no service , and on Holidays no service </t>
  </si>
  <si>
    <t>Mon-Fri 5:30 a.m. to 9:00 p.m., Saturday 5:30 a.m. to 9:00 p.m., Sunday no service , and on Holidays 5:30 a.m. to 9:00 p.m.</t>
  </si>
  <si>
    <t xml:space="preserve">Mon-Fri 5:30 a.m. to 7:30 p.m., Saturday 5:30 a.m. to 7:30 p.m., Sunday no service , and on Holidays no service </t>
  </si>
  <si>
    <t xml:space="preserve">Mon-Fri 5:00 a.m. to 6:00 p.m., Saturday 5:00 a.m. to 6:00 p.m., Sunday no service , and on Holidays no service </t>
  </si>
  <si>
    <t xml:space="preserve">Mon-Fri 7:00 a.m. to after 10 p.m., Saturday 8:00 a.m. to 10:00 p.m., Sunday no service , and on Holidays no service </t>
  </si>
  <si>
    <t xml:space="preserve">Mon-Fri before 5 a.m. to 8:00 p.m., Saturday 8:00 a.m. to before 6 p.m., Sunday no service , and on Holidays no service </t>
  </si>
  <si>
    <t>Mon-Fri 6:00 a.m. to 6:00 p.m., Saturday before 5 a.m. to 6:00 p.m., Sunday no service , and on Holidays 6:00 a.m. to 6:00 p.m.</t>
  </si>
  <si>
    <t xml:space="preserve">Mon-Fri 7:00 a.m. to 6:00 p.m., Saturday no service , Sunday no service , and on Holidays no service </t>
  </si>
  <si>
    <t xml:space="preserve">Mon-Fri before 5 a.m. to 9:00 p.m., Saturday no service , Sunday no service , and on Holidays no service </t>
  </si>
  <si>
    <t xml:space="preserve">Mon-Fri after 8 a.m. to before 6 p.m., Saturday no service , Sunday no service , and on Holidays no service </t>
  </si>
  <si>
    <t>Mon-Fri before 5 a.m. to 7:00 p.m., Saturday before 5 a.m. to 7:00 p.m., Sunday no service , and on Holidays before 5 a.m. to 7:00 p.m.</t>
  </si>
  <si>
    <t xml:space="preserve">Mon-Fri 5:30 a.m. to after 10 p.m., Saturday 7:00 a.m. to 8:00 p.m., Sunday no service , and on Holidays no service </t>
  </si>
  <si>
    <t xml:space="preserve">Mon-Fri 6:00 a.m. to 6:00 p.m., Saturday 8:00 a.m. to before 6 p.m., Sunday no service , and on Holidays no service </t>
  </si>
  <si>
    <t xml:space="preserve">Mon-Fri 7:00 a.m. to 7:00 p.m., Saturday no service , Sunday no service , and on Holidays no service </t>
  </si>
  <si>
    <t>Mon-Fri 6:00 a.m. to 8:30 p.m., Saturday 6:00 a.m. to 8:30 p.m., Sunday no service , and on Holidays 6:00 a.m. to 8:30 p.m.</t>
  </si>
  <si>
    <t>Mon-Fri 6:00 a.m. to 8:00 p.m., Saturday 6:00 a.m. to 8:00 p.m., Sunday no service , and on Holidays 6:00 a.m. to 8:00 p.m.</t>
  </si>
  <si>
    <t xml:space="preserve">Mon-Fri 7:30 a.m. to 7:00 p.m., Saturday no service , Sunday no service , and on Holidays no service </t>
  </si>
  <si>
    <t xml:space="preserve">Mon-Fri 6:30 a.m. to 6:30 p.m., Saturday 7:30 a.m. to 6:30 p.m., Sunday no service , and on Holidays no service </t>
  </si>
  <si>
    <t xml:space="preserve">Mon-Fri 8:00 a.m. to before 6 p.m., Saturday 8:00 a.m. to before 6 p.m., Sunday 8:00 a.m. to before 6 p.m., and on Holidays no service </t>
  </si>
  <si>
    <t>Mon-Fri 6:00 a.m. to 6:00 p.m., Saturday 6:00 a.m. to before 6 p.m., Sunday no service , and on Holidays 6:00 a.m. to before 6 p.m.</t>
  </si>
  <si>
    <t xml:space="preserve">Mon-Fri no service , Saturday no service , Sunday no service , and on Holidays no service </t>
  </si>
  <si>
    <t>Mon-Fri before 5 a.m. to 9:00 p.m., Saturday before 5 a.m. to 6:00 p.m., Sunday no service , and on Holidays 5:00 a.m. to 9:00 p.m.</t>
  </si>
  <si>
    <t xml:space="preserve">Mon-Fri 6:00 a.m. to 7:00 p.m., Saturday 7:00 a.m. to 7:00 p.m., Sunday no service , and on Holidays no service </t>
  </si>
  <si>
    <t xml:space="preserve">Mon-Fri 6:00 a.m. to 8:00 p.m., Saturday after 8 a.m. to 6:00 p.m., Sunday no service , and on Holidays no service </t>
  </si>
  <si>
    <t xml:space="preserve">Mon-Fri 6:00 a.m. to 7:00 p.m., Saturday no service , Sunday no service , and on Holidays no service </t>
  </si>
  <si>
    <t xml:space="preserve">Mon-Fri 5:00 a.m. to 6:00 p.m., Saturday 8:00 a.m. to before 6 p.m., Sunday no service , and on Holidays no service </t>
  </si>
  <si>
    <t xml:space="preserve">Mon-Fri 5:00 a.m. to after 10 p.m., Saturday 6:00 a.m. to after 10 p.m., Sunday no service , and on Holidays no service </t>
  </si>
  <si>
    <t xml:space="preserve">Mon-Fri before 5 a.m. to 7:30 p.m., Saturday after 8 a.m. to before 6 p.m., Sunday no service , and on Holidays no service </t>
  </si>
  <si>
    <t>Span of Service Summary</t>
  </si>
  <si>
    <t>Subscription Service</t>
  </si>
  <si>
    <t>Year of Survey</t>
  </si>
  <si>
    <t>Avg. % of Revenue Fleet that is Spare</t>
  </si>
  <si>
    <t>Description (services, riders, in-house vs contracted)</t>
  </si>
  <si>
    <t>Sedans, Minivans and SUVs</t>
  </si>
  <si>
    <t>Standard Buses (typically 35' to 40')</t>
  </si>
  <si>
    <t>Vans (e.g. 15 passenger)</t>
  </si>
  <si>
    <t>Minibuses (less than 30')</t>
  </si>
  <si>
    <t>Articulated/Double-Decker Buses</t>
  </si>
  <si>
    <t>Specialty (e.g. trolleys)</t>
  </si>
  <si>
    <t>Technology use in service planning and deliver (open-ended response)</t>
  </si>
  <si>
    <t>Coordination Opportunities (open-ended response)</t>
  </si>
  <si>
    <t>Total Revenue vehicles to ACQUIRE next 2 years</t>
  </si>
  <si>
    <t>Total Revenue Vehicles to RETIRE next 2 years</t>
  </si>
  <si>
    <t>Duval County has a purchase of service agreement with REAL Inc. to provide trips for elderly who need ADA capability. Duval County vehicles are not ADA compatible.</t>
  </si>
  <si>
    <t>Dialysis in Katy, TX is demand response and the service is provided by our agency.</t>
  </si>
  <si>
    <t>Demand response outside the established 3/4 mile coridor for complimentary paratransit but still inside the UZA</t>
  </si>
  <si>
    <t>ADA Paratransit</t>
  </si>
  <si>
    <t>Border Area Nutrition Council</t>
  </si>
  <si>
    <t>MDC or tablet</t>
  </si>
  <si>
    <t>Agency Known As</t>
  </si>
  <si>
    <t>AGENCY</t>
  </si>
  <si>
    <t>A GPS is provided for every driver to aid in finding the correct address/facility.  No electronic routing/scheduling is used.  Any pertinent information is printed on driver manifest when dispatch enters information into transportation software.</t>
  </si>
  <si>
    <t>ASBDC, Inc. already coordinates between agencies in our area.</t>
  </si>
  <si>
    <t>We are a stand alone</t>
  </si>
  <si>
    <t>ACT has gps and security cameras (records audio/video) on all vehicles.</t>
  </si>
  <si>
    <t>There are no other service providers in Amarillo to coordinate with.  ACT is the only public transportation provider.</t>
  </si>
  <si>
    <t>GPS  Routing/Scheduling, Social Media</t>
  </si>
  <si>
    <t>We use Shah Dispatching &amp; Scheduling software &amp; I Pads &amp; WiFi in all vehicles</t>
  </si>
  <si>
    <t>We coordinate with all Health &amp; Human Services and have coordination with taxis in Texarkana enableing  us to operate 24 hours a day 7 days a week.</t>
  </si>
  <si>
    <t>Para Transit trips are scheduled and dispatched through computerized dispatching &amp; scheduling software</t>
  </si>
  <si>
    <t>T-Line is very active in the Coordination Planning activities in the region and coordinates with all Health and Human Services Organizations, Workforce, and other transit agencies such as 5310/5311 agencies and Area Agency on Aging.</t>
  </si>
  <si>
    <t>CARTS vehicles are equipped with Rangers that have GPS for directions.  Drivers receive their daily schedule or manifest through this unit. Our RideCARTS  works with the Rangers system to allow customers to swipe their cards for electronic payment for each trip they have scheduled. Social Media, GPS, Smart Card, electronic scheduling software</t>
  </si>
  <si>
    <t>CARTS will also continue its active coordination with Capital Metro and continue its work with the Capital Area Regional Transportation Coordinating Council (RTCC), the Capital Area MPO, and the Capital Area Rural Transportation Planning Organization (CARTPO) on matters related to each agency’s mission as it relates to CARTS and its services, and our ongoing role in coordination and collaboration in our District. Numerous opportunities for coordination between social service providers and CARTS. Opportunities for coordination between Metro, Urban and Rural providers. Opportunities exist between contguous rural transit agencies. Movement beyond coordination  to connectivity would expand access to goods and services.</t>
  </si>
  <si>
    <t>The Foundation tracks and keeps appointments/schedule on a computerized calendar.  Routes and locations are determined with the assistance of Google maps.</t>
  </si>
  <si>
    <t>The Mary Lee Foundation was in an agreement with Capital Metro, Easter Seals-Central Texas, and Austin Groups for the Elderly where possible, and feasible and allowable by insurance (liability), etc. it allowed for coordination with listed services when agency vehicles are out of service.  Mary Lee Foundation also has works with Austin Travis County Integral Care for driver training and cooperates with other programs in serving this needy population.</t>
  </si>
  <si>
    <t>GPS, Stans network, website, e-mail, radio/tv media information and public service announcements</t>
  </si>
  <si>
    <t>PAT works in tandem with is local MPO provider, The Southeast Texas Regional Planning Commission and Mr. Bob Dickinson.</t>
  </si>
  <si>
    <t>Office computers and cell phones are all we rely on for route/schedule planning</t>
  </si>
  <si>
    <t>CARR has recently purchased ITS for our entire fleet.  Consideration is being given to tablets as opposed to costly MDC's.  CARR does have a Facebook account.</t>
  </si>
  <si>
    <t>We are very interested in a multi-modal facility in Abilene, Texas.  There is currently an Urban provider and a Rural provider with both agencies having differnt facilities in the same town.  We can see the benefits of sharing one facility.  Urban provider is a sub-contractor from rural provider with contractual obligations.</t>
  </si>
  <si>
    <t>GPS, electronic routing/scheduling, website for use in planning trips (looking into being able to reserve trips thru website) and other types of technology that will make it easier for customers</t>
  </si>
  <si>
    <t>Many opportunities for coordination exist with social service agencies and colleges.  Recently a survey was performed for HCTD and the regional coordination group by Texas A&amp;M Central Texas to determine the awareness of the availability of public transportation and what the transportation needs of the region are.  The results are being used in route and schedule planning.</t>
  </si>
  <si>
    <t>GPS</t>
  </si>
  <si>
    <t>The agency uses cell phones to communicate via text to schedule rides for hearing impaired individuals.</t>
  </si>
  <si>
    <t>Coordination with local agencies would increase ridership and reduce missed appointments due to lack of transportation as well as improve quality of life for elderly, individuals with disabilities and economically disadvantaged individuals.  Local agencies available in service area are Coastal Plains MHMR, Agency on Aging, Local Adult Daycares and Coastal Bend College.</t>
  </si>
  <si>
    <t>Software program for assessment, consumer tracking, reporting, text and phone calls.</t>
  </si>
  <si>
    <t>CBCIL uses Mobility Management to coordinate all aspects of the consumer-controlled/directed voucher program, from outreach to consumers and transportation providers, consumer intake and eligibility determination, Individual Mobility Assessment, Individual Mobility Plan, negotiating with transportation providers for trips and establishing fees, scheduling and arranging for special needs,  to connecting multiple modes for trips as needed. Coordination will improve when rural transit providers accept the value of non-traditional and private transportation providers in meeting the needs of individuals with disabilities and the aging; mobility management is critical to coordination; ensure 5310 funds are expended in the ways intended.</t>
  </si>
  <si>
    <t>We have used excel to set up tables to log reoccurring clients for trips</t>
  </si>
  <si>
    <t>When our clients with disabilities need to travel to their conference in the valley, we (CBRHP) coordinate with the behavioral healthcare home and transportation agency</t>
  </si>
  <si>
    <t>AVL's, Automated stop announcement system, scheduling software, WiFi systems on buses, validating fareboxes</t>
  </si>
  <si>
    <t>Maintenance and lift repair, trip scheduling and operation.</t>
  </si>
  <si>
    <t>Conducts surveys and newspaper</t>
  </si>
  <si>
    <t>We are in constant contact with the elderly nutrition program.  At the moment we have not attended coordination meetings because the county judge has been unavailable on the necessary dates.  We have corresponded with TxDOT coordinator on efforts to improve this.</t>
  </si>
  <si>
    <t>GPS and  electronic scheduling</t>
  </si>
  <si>
    <t>At this time all rural providers have an agreement in place to coordinate in our area. I believe if we can get a feasibility study for the area to be able to expand and improve our services.</t>
  </si>
  <si>
    <t>Computerized program assists with routing and scheduling, fax machine or email for transportation requests</t>
  </si>
  <si>
    <t>We cover a large geographic area.  Neighboring agencies working together to satisfy the needs of our clients in the most expedient manner enables us to adhere to our mission statement.</t>
  </si>
  <si>
    <t>GPS and elextronic scheduling</t>
  </si>
  <si>
    <t>Coordination would allow services between cities.</t>
  </si>
  <si>
    <t>n/a</t>
  </si>
  <si>
    <t>A lot of opportunity for coordianting remains locally as we are surrounded by cities that are serviced by DART. Coordianting service with them will definately improve our level fo service and efficiency.</t>
  </si>
  <si>
    <t>Web based routing and dispatching with tablets for driver routes</t>
  </si>
  <si>
    <t>To coordinate with surrounding counties to help make seamless transportation for client to get to social and medical appointments.</t>
  </si>
  <si>
    <t>At the current time SPAN utilizes Electronic Scheduling (Trapeze) along with GPS devices to deliver service to passengers.</t>
  </si>
  <si>
    <t>In the past SPAN has signed an Inter local agreement with DCTA regarding coordination of transit services in Denton County and has worked on an informal basis with CCART to transfer passengers from Denton County to Collin County.  In the future SPAN Transit plans on working out a coordination agreement with TAPS (the current transit provider in Collin County) since CCART (previous transit provider in Collin County) no longer serves Collin County.  In addition to potential coordination opportunities with TAPS, SPAN is currently involved with DART's Veteran's Initiative  and coordination discussions with Senior Adult Services. It is my hope that regional transit services can be improved by all providers through the coordination process.</t>
  </si>
  <si>
    <t>Web/Facebook/Twitter all under construction.  Trapeze Scheduling and Dispatch.  Cell phones with walkie/talkie feature. GPS.   Tablet for routing in each vehicle.  Cameras to be added this year.</t>
  </si>
  <si>
    <t>STAR is the only transportation in service area besides Greyhound.  We coordinate with every agency and neighboring Transit services.</t>
  </si>
  <si>
    <t>Electronic scheduling provides us the information for scheduling drivers, advertising is done through newspapers, radios and television.  Inter-agency meetings are used to proviode the information clients need for scheduling trips and scheduling vehicles or to shuttle persons from beginning of trip to end of trip.</t>
  </si>
  <si>
    <t>Coordinating within agencies especially in our rural area has improved local understanding the transportation program and how it benefits everyone.  If we have someone traveling into an area we do not cover, coordinating with another agency to shuttle the person to where they need to get for their needs is most important and always explored.</t>
  </si>
  <si>
    <t>We do not use any of the above.</t>
  </si>
  <si>
    <t>I can't think of any off the top of my head.</t>
  </si>
  <si>
    <t>Agencies work well together in El Paso, but communication of needs needs to improve immensely.</t>
  </si>
  <si>
    <t>We have a scheduling software and drivers use a tablet as the manifest.</t>
  </si>
  <si>
    <t>Coordination between agencies can provide seamless transportation to the customer.</t>
  </si>
  <si>
    <t>El Paso County serves as the Lead Agency for the six county Far West Texas Regional Transportation Coordination Committee. Cooordination of transportation efforts is the ultimate goal of this committee.</t>
  </si>
  <si>
    <t>Electronic routing/scheduling (Route Match)</t>
  </si>
  <si>
    <t>Currently coordinate services with The T and between different services (MITS, NETS, TCTS, etc.)</t>
  </si>
  <si>
    <t>Ecolane, our intelligent transportation system incorporates mobile data terminals with GPS to manage day of service trips in a very dynamic fashion. Trips are dispatched or removed from a bus or cluster depending on day of service performance and issues that may arise in service.</t>
  </si>
  <si>
    <t>Currently, Handitran is Grant mandated to a limited size and service area. Efforts to deliver passengers to other transit agencies such as Fort Worth "T" MITS and the Trinity Rail Expressway are two ways we are reaching out to expand transit options in Arlington.</t>
  </si>
  <si>
    <t>We have automated scheduling software with GPS.  We are also about to procure cameras for each vehicle.</t>
  </si>
  <si>
    <t>Getting together with the local hospitals and large employers to provide transportation for their employees would expand and improve our service.  Working with local human service agencies to provide transportation for their clients.</t>
  </si>
  <si>
    <t>GPS, Electronic routing/Scheduling</t>
  </si>
  <si>
    <t>The Transit System brings clients to Parker County and PTS could take them back, CARR brings people to Parker and Palo Pinto County and we could possibly bring them back to meet their drivers.</t>
  </si>
  <si>
    <t>Shah Software is used for scheduling, but is out dated and we have been unsucessful with additional funding to upgrade.  No social media is used.  Drivers use GPS (store bought) in vehicles.  Drivers collect fares unless its a contracted service.</t>
  </si>
  <si>
    <t>The Transit System, Inc. has a contract with Hood County Committee on Aging, Workforce, local businesses, to provide transportation to their clients.</t>
  </si>
  <si>
    <t>Our scheduling and routing is done electronically with Trapeze. We use the Trapeze Pass system for dispatching and routing.  We use our website to advertise our service.</t>
  </si>
  <si>
    <t>We are part of the Metro Stakeholder task force and are looking at different opportunities to connect with other agencies.  Also, as part of the H-GAC long term plan we are exploring connectivity.  We are also connected with many of the social service agencies in Harris and Ft. Bend Counties.  We look at areas not served by Metrolift for our clients. We are continually working with other agencies and transit entities to leverage resources to better serve our community.  We also work on many committees in an effort to coordinate, especially between counties.  Putting all the resources together with a central broker would help to better utilize all of the resources we have in the region.</t>
  </si>
  <si>
    <t>Trapeze Scheduling Software is used.  In FY14, mdt's, automated fare collection and video monitor systems will be implemented on all vehicles.</t>
  </si>
  <si>
    <t>Facebook/GPS/electronic routing and scheduling. We have an RFP out for fare card technology.</t>
  </si>
  <si>
    <t>Connect Transit is a member of the Regional Transit Framework Committee at H-GAC our MPO. We also have an Advisory Committee that is made up of a number of agencies/groups/disabled passengers from both Galveston and Brazoria Counties. We also meet with the 12 cities in which we provide fixed route service to for coordination. We are a member of the Galveston County Transit District.</t>
  </si>
  <si>
    <t>We use the Wheres My Bus website so that customers can actually see where the bus is along the route.  Desktop Computer, Laptop Computer and smartphone compatable.</t>
  </si>
  <si>
    <t>Harris County Transit coordinates service delivery with Houston METRO where possible and uses Houston METRO as a service provider for Park and Ride Services.  Harris County Transit and Harris County RIDES coordinates service delivery with over 20 local social service and human services providers.</t>
  </si>
  <si>
    <t>Not at all as of the current situation, although soon we hope to acquire MDTS on every bus. We also hope to contract with Harris County Rides in the future and use their smart card fare payment system to channel our purchase of service funds.</t>
  </si>
  <si>
    <t>We are currently involved in launching a new initiative for coordination efforts with the transportation providers as well as social service agencies in the area to share information and try to meet the gaps of service, particularly for low income populations who are in need of transportation but are not eligible for most of the service currently being provided. We are assessing those needs and exploring how they can be met in the future.</t>
  </si>
  <si>
    <t>Purchase of the GPS has been very helpful.  We use it to keep track of drivers in order to make better routes and scheduling.</t>
  </si>
  <si>
    <t>We have tried but no cooperation.</t>
  </si>
  <si>
    <t>Web Site, Private TV Channel</t>
  </si>
  <si>
    <t>We work closly with SWART on all matters of transportation; primarily Medicaid Transport</t>
  </si>
  <si>
    <t>El Metro has Real Time Passenger Information that tracks our buses by GPS and transmits the bus information to the downtown displays and also can be access by smartphones and computers.</t>
  </si>
  <si>
    <t>There is little coordination with other systems (rural, private, etc.) as a result we cannot answer the question.</t>
  </si>
  <si>
    <t>Electronic routing/scheduling</t>
  </si>
  <si>
    <t>There would be less dupication of serivce.</t>
  </si>
  <si>
    <t>We call West Texas Opportunities to facilitate help that we may need with transportation.</t>
  </si>
  <si>
    <t>Electronic fare box box collection system, automated scheduling and dispatching software</t>
  </si>
  <si>
    <t>Opportunities to work with others in ways we have not worked together before always exist.  The funds to provide unique expanded services do not.  We are currently working with the ABLE Center a center for independent living agency and the intercity connection services provided by All Aboard America.  Both were funded through a JARC program that no longer exists.  I am working to sustain these programs in-house once the contracts expire.</t>
  </si>
  <si>
    <t>Does not apply</t>
  </si>
  <si>
    <t>All reservations are taken by phone, at a centralized dispatch location.  Scheduling is done by Shah Software, and trips are uploaded to Mobile Data Computers for the drivers' routes.</t>
  </si>
  <si>
    <t>We have good communication and coordination among agencies in our region.  We participate in the RCTP group, and we continue to communicate and plan together.</t>
  </si>
  <si>
    <t>Trapeze Scheduling Software</t>
  </si>
  <si>
    <t>We are currently coordinating with TAPS and ATCOG as well as many local organizations to provide  service in this region.</t>
  </si>
  <si>
    <t>Twitter, facebook, GPS, AVL, GFI fareboxes, GIS, routematch software, website, internet</t>
  </si>
  <si>
    <t>Currently working with other transit agencies and municipalities to provide bus service at a regional level.  Coordinated transfer points to allow connectivity and seamless transportation among the different transit providers at transportation hubs in the region.</t>
  </si>
  <si>
    <t>Facebook, Twitter, Blogger, GPS, and electronic routing and scheduling.</t>
  </si>
  <si>
    <t>Automate fares to enable passengers to use a one fare system across the region.  Coordinating service planning to prevent dublication and ensure on-time transfers.</t>
  </si>
  <si>
    <t>Metro McAllen uses Facebook, and the website to get messages accross.  Passangers can purchase multiple rides through our electronic fareboxes and TVM.</t>
  </si>
  <si>
    <t>We can coordintate with other agencies for regional service.  This will help by maximizing resources and minimizing operating cost.</t>
  </si>
  <si>
    <t>We distribute pamphlets to business and advertise in our local newspapers.</t>
  </si>
  <si>
    <t>We coordinate with the other transit agency in town.  With our clientele on the rise this coordination will improve or expand.</t>
  </si>
  <si>
    <t>Clients call our office and reserve their seat in the bus as per their appointments.</t>
  </si>
  <si>
    <t>Better serve the public.</t>
  </si>
  <si>
    <t>CVTD uses electronic routing/scheduling software.  CVTD's routes and services offered are posted on the website</t>
  </si>
  <si>
    <t>CVTD coordinates with local agencies such as the Area Agency on Aging, Workforce Solutions, and Goodfellow Air Force Base to provide transportation services to their volunteers, clients, and service men and women.  CVTD is also communicating with other agencies in the area to determine their needs and the possibility of expanding our service. We currently work with 9-1-1, 2-1-1 of the Concho Valley, Area Agency on Aging, and Disability Connections to provide access to a wide range of clients.</t>
  </si>
  <si>
    <t>Dispatch software, Mobile Data Computers, AVL , Cameras on vehicles  On line reservations, Webpage</t>
  </si>
  <si>
    <t>Our Regional Coordination meetings help us to share ideas between transit and Human Service agencies, ART also has hosted driver training for other agencies in the region. We are currently working on a Travel Training project with Human service agencies in the region.</t>
  </si>
  <si>
    <t>We don't.</t>
  </si>
  <si>
    <t>We don't plant to continue to use TXDOT vehicles in the future so this does not apply.</t>
  </si>
  <si>
    <t>Website, facebook, twitter, Transit Manager Software (basic)</t>
  </si>
  <si>
    <t>We already coordinate with City of Del Rio, but are working on collaboration efforts with Del Monte foods, Lucky Ealge Kickapoo Casino, SWTJC, SRSU Rio Grande College, and are looking to work with some of the oil complanies.</t>
  </si>
  <si>
    <t>We don't .... too small an operation</t>
  </si>
  <si>
    <t>We contract with ETCOG in 2 different counties.</t>
  </si>
  <si>
    <t>Besides having a website, Longview Transit is active on Facebook.  We are in the current process of adding tablets/GPS on our buses.</t>
  </si>
  <si>
    <t>Tyler Transit is the only transit district in the State of Texas that has the Route Shout smart phone app that provides GPS location, schedule times, bus routes and real time ETA's.</t>
  </si>
  <si>
    <t>Tyler Transit is a member of EasTexConnects Steering Committee.</t>
  </si>
  <si>
    <t>RouteMatch scheduling and data analysis of trip patterns.</t>
  </si>
  <si>
    <t>We work with Longview and Tyler transit to connect passengers with the urban centers. Also, coordinated trips with other providers.</t>
  </si>
  <si>
    <t>Electronic routing and scheduling</t>
  </si>
  <si>
    <t>Maintenance is contracted with our small urban provider. We are anticipating coordinating scheduling and dispatching with our small urban provider.</t>
  </si>
  <si>
    <t>TAPS utilizes RouteMatch to optimize its routing/scheduling procedures and to produce daily driver manifests which are sent to their MDTs.   TAPS equips all of its drivers with Galaxy Tablets. These are used on-board as MDTs and also provide a mechanism to push training and other communications to the employees on-demand. TAPS has an intranet site employees may access to request time off, access policies, communicate with the safety committee, and download trainings.    TAPS maintains both a full website and a website for mobile users. These sites contain information about routes, fares, rider rules, policies, TAPS news, etc. The online TAPS store, accessible via the TAPS website, allows riders to purchase fares and passes online.    TAPS maintains a Facebook page, which is updated on a regular basis. The page currently has almost 900 followers.    TAPS maintains MailChimp and SurveyMonkey accounts with over 2,000 subscribers (and the number is growing daily). These are utilized to issue news releases on a regular basis and to conduct surveys when needed.    All TAPS vehicles are outfitted with wireless routers which create a wireless hotspot in the vehicle. This hotspot provides two-way connectivity for the driver &amp; dispatch through the MDT and VOIP radios; allows TAPS to provide riders with free on-board Wi-Fi; and enables GPS tracking of all vehicles. With this connectivity, drivers are also alerted instantly to any changes (cancellations, transfers, additions) to their manifest as they occur.     GPS on-board enables TAPS to track all vehicles and utilize the RouteMatch notification system (riders are called as their bus is approaching if they choose this option). In the near future, TAPS will also be adding the RouteShout feature which will allow riders to see where a fixed route bus is via the web and will be adding automated stop announcement to fixed routes.</t>
  </si>
  <si>
    <t>Waco Transit utilizes an electronic routing/scheduling software to schedule our ADA/DRS/MTP trips.  Waco Transit is also currently working with a GPS company to have an application for all our fixed route service that should be in operation in the next 30 - 60 days.  Waco Transit also has a Facebook and Twitter account that we post on as well.</t>
  </si>
  <si>
    <t>Waco Transit works with the Heart of Texas Council of Governments (HOTCOG) to provide regional maintenance on all their vehicles.  Waco Transit is also in the process of becoming the regional scheduling/dispatch provider for the region as well.</t>
  </si>
  <si>
    <t>GPS on each bus</t>
  </si>
  <si>
    <t>Building a travel center for multimodal coordination between Falls Ride, intercity, and rural providers.</t>
  </si>
  <si>
    <t>Have tried to coordinate service in the past. It would be nice to improve and not duplicate services but conflicts over money, power and control kept us from sharing our schedules.</t>
  </si>
  <si>
    <t>Swipe card and electronic routing/scheduling.</t>
  </si>
  <si>
    <t>Our agency may use feeder service to connect to Houston Metro from Waller County to expand transit service beyond our service area.</t>
  </si>
  <si>
    <t>Automated Scheduling &amp; Dispatching/AVL/GPS - Shah</t>
  </si>
  <si>
    <t>Training, Purchasing/Procurement, Vehicle Dispositions,Trip Sharing all of these would improve service delivery by maximizing resources between agencies.</t>
  </si>
  <si>
    <t>Over-the-Road Coaches</t>
  </si>
  <si>
    <t>GPS, website, twitter, facebook, google maps. Citibus utilizes several social media outlets for transit services.  Citibus utilizes Trapeze software for Paratransit scheduling.</t>
  </si>
  <si>
    <t>We do work with Spartan, Greyhound, other small transit providers in our area to make sure the transportation needs of the region are met in the most cost efficient way possible. Citibus is currently working with several providers in a coordination effort.</t>
  </si>
  <si>
    <t>If multiple answers, please describe:</t>
  </si>
  <si>
    <t>www.janwerneradultdaycare.org</t>
  </si>
  <si>
    <t>Revenue Vehicle Fleet</t>
  </si>
  <si>
    <t xml:space="preserve"> Holidays, Service Begins</t>
  </si>
  <si>
    <t>Holidays, Service Ends</t>
  </si>
  <si>
    <t>Sunday, Service Ends</t>
  </si>
  <si>
    <t>Hours Each Week Service is Available</t>
  </si>
  <si>
    <t>Hours per M-F Day Service is Available</t>
  </si>
  <si>
    <t>Mon-Fri, Service Begins</t>
  </si>
  <si>
    <t xml:space="preserve"> Mon-Fri, Service Ends</t>
  </si>
  <si>
    <t xml:space="preserve"> Saturday, Service Begins</t>
  </si>
  <si>
    <t>Saturday, Service Ends</t>
  </si>
  <si>
    <t>Sunday, Service Begins</t>
  </si>
  <si>
    <t>% Weekly Total Hours Service is Available</t>
  </si>
  <si>
    <t>Client/Program Specific Services</t>
  </si>
  <si>
    <t>Yes or No</t>
  </si>
  <si>
    <t>320 Dallas Ave</t>
  </si>
  <si>
    <t>100 S. Bexar, San Diego, TX 78384</t>
  </si>
  <si>
    <t>1002 Dicky Lane</t>
  </si>
  <si>
    <t>609 N. Austin</t>
  </si>
  <si>
    <t>108 Cardinal Lane, Columbus, TX. 78934</t>
  </si>
  <si>
    <t>Vastene Olier</t>
  </si>
  <si>
    <t>Bertha L Solis</t>
  </si>
  <si>
    <t>Abel Aragon, Judge Melisa Ibanez</t>
  </si>
  <si>
    <t>Tom Kestranek</t>
  </si>
  <si>
    <t>Comments about specific eligibility requirements</t>
  </si>
  <si>
    <t>SPAN OF SERVICE</t>
  </si>
  <si>
    <t>TYPES OF RIDERS</t>
  </si>
  <si>
    <t>REVENUE FLEET FUEL TYPE (source: PTMS)</t>
  </si>
  <si>
    <t>REVENUE VEHICLE CHARACTERISTICS (source: PTMS)</t>
  </si>
  <si>
    <t>REVENUE VEHICLE ACCESSIBILITY (source: PTMS)</t>
  </si>
  <si>
    <t>REVENUE VEHICLE TYPE, Approximate % of Fleet Total (source: PTMS)</t>
  </si>
  <si>
    <t>2012 Unlinked Passenger Trips</t>
  </si>
  <si>
    <t>PASSENGER TRIPS, REVENUE MILES/HOURS, OPERATING EXPENSES, REVENUE FLEET (source: 2012 PTN-128)</t>
  </si>
  <si>
    <t>TYPE OF SERVICE (contracted, in-house, not applicable)</t>
  </si>
  <si>
    <t>SERVICES PROVIDED WITH ADVANCED RESERVATIONS</t>
  </si>
  <si>
    <t>TYPES OF ADVANCED RESERVATION</t>
  </si>
  <si>
    <t>TRIP PURPOSE (excluding Medicaid trips)</t>
  </si>
  <si>
    <t>PURPOSE OBTAINED VIA SURVEY</t>
  </si>
  <si>
    <t>SERVICES OUTSIDE SERVICE AREA</t>
  </si>
  <si>
    <t>SPARE VEHICLES</t>
  </si>
  <si>
    <t>REVENUE VEHICLES TO RETIRE NEXT 2 YEARS</t>
  </si>
  <si>
    <t>REVENUE VEHICLES TO ACQUIRE NEXT 2 YEARS</t>
  </si>
  <si>
    <t>AGENCY FUNCTIONS (in-house, contracted, not applicable)</t>
  </si>
  <si>
    <t>TWO-WAY COMMUNICATION WITH OPERATORS</t>
  </si>
  <si>
    <t>1600 E. Lancaster Ave, Fort Worth, 76102</t>
  </si>
  <si>
    <t>www.ridenets.com</t>
  </si>
  <si>
    <t>Carla Forman</t>
  </si>
  <si>
    <t>817 215-8903</t>
  </si>
  <si>
    <t>cforman@the-t.com</t>
  </si>
  <si>
    <t>The NETS service is coordinated with The T's MITS service and Tarrant County Transportation Service (TCTS) to help passengers who need to cross the boundaries of each service.</t>
  </si>
  <si>
    <t>SPARTAN Public Transportation</t>
  </si>
  <si>
    <t>411 Austin, Levelland Texas 79336</t>
  </si>
  <si>
    <t>www.SpartanTransit.com</t>
  </si>
  <si>
    <t>Brian Baker</t>
  </si>
  <si>
    <t>806-894-3800</t>
  </si>
  <si>
    <t>brian.baker@spcaa.org</t>
  </si>
  <si>
    <t>Mon-Fri 4:00 a.m. to 11:00 p.m., Saturday 4:00 a.m. to 11:00 p.m., Sunday 4:00 a.m. to 11:00 p.m., and on Holidays 4:00 a.m. to 11:00 p.m.</t>
  </si>
  <si>
    <t>Trip requests are taken until 3PM the day before the travel  Patrons may renew their reservations for one month at a time (ex: trips to dialysis are considered "standing reservations" for a month at a time)</t>
  </si>
  <si>
    <t>SPARTAN contracts 5310 trips to an Adult Day Care Center within the City of Lubbock, which is the urban transit district.  SPARTAN and the urban provider have a Memorandum of Understanding in place that allows SPARTAN to contract the 5310 trips to the 5310 provider.  SPARTAN also performs trips inside the urbanized area from time to time with permission from the urban provider, if the urban provider does not carry out the trips.  The urbanized area continues to grow as well, which means the gap for service continues to grow as funding continues to shrink.</t>
  </si>
  <si>
    <t>Facebook, Twitter, Website,   GPS - YES  smart card fare payment - not yet  Electronic routing - doesn't really work in rural areas</t>
  </si>
  <si>
    <t>The new MTP model resulting from SB 8 expands regions and if negotiated properly, transit systems being approved to operate in larger geographical areas, coordination would be doing cart wheels!</t>
  </si>
  <si>
    <t>CACST Rainbow Lines</t>
  </si>
  <si>
    <t>510 E. Eisenhower St.; Rio Grande City, TX  78582</t>
  </si>
  <si>
    <t>cacst.org</t>
  </si>
  <si>
    <t>Noelia S. Ruiz</t>
  </si>
  <si>
    <t>956-487-0068</t>
  </si>
  <si>
    <t>noelia_ruiz@cacst.org</t>
  </si>
  <si>
    <t>Same day reservations are accepted for demand response services within the local areas.  Out of area must make reservations at least one day in advance, but agency accepts reservations made more than 3 days in advance.</t>
  </si>
  <si>
    <t>GPS in some vehicles</t>
  </si>
  <si>
    <t>Coordination between agencies is beneficial to CACST, the other agency, and the riders in the community.  Coordination and communication improves efficiency in service delivery.</t>
  </si>
  <si>
    <t>Beaumont Municipal Transit System</t>
  </si>
  <si>
    <t>550 Milam, Beaumont, TX 77701</t>
  </si>
  <si>
    <t>www.beaumonttransit.com</t>
  </si>
  <si>
    <t>William J. Munson</t>
  </si>
  <si>
    <t>(409)835-7895</t>
  </si>
  <si>
    <t>bmunson@beaumonttransit.com</t>
  </si>
  <si>
    <t>Mon-Fri 6:00 a.m. to 9:30 p.m., Saturday 7:30 a.m. to 9:30 p.m., Sunday no service, and on Holidays no service</t>
  </si>
  <si>
    <t>WE have electronic fareboxes that take smartcards. We have GPS systems on our vehicles.</t>
  </si>
  <si>
    <t>We are member of the Regional Transportation Coordination Committee with the South East Texas Regional Planning Commission, our MPO. A detailed plan has been put together for the region by all the transportation providers in the area. Plan is to eventually have a regional smart card that could be used by all of the urban and rural transit providers. This would not necessarily expand transit in the area, but would improve transit services by providing a seamless procedure for passengers to transfer between different providers in the area.</t>
  </si>
  <si>
    <t>1759 N. Earl Rudder Freeway, Bryan 77803</t>
  </si>
  <si>
    <t>www.btd.org</t>
  </si>
  <si>
    <t>Margie Lucas</t>
  </si>
  <si>
    <t>979-778-0607</t>
  </si>
  <si>
    <t>www.mlucas@btd.org</t>
  </si>
  <si>
    <t xml:space="preserve">Mon-Fri 5:00 a.m. to 7:00 p.m., Saturday no service , Sunday no service , and on Holidays no service </t>
  </si>
  <si>
    <t>Paratransit trips are not denied, so they will get an appointment if they scchedule the day before. Demand and Response is are on a space available basis.</t>
  </si>
  <si>
    <t>Island Transit</t>
  </si>
  <si>
    <t>3115 Market Street Galveston, TX. 77590</t>
  </si>
  <si>
    <t>www.islandtransit.net</t>
  </si>
  <si>
    <t>Michael Worthy</t>
  </si>
  <si>
    <t>409-797-3900</t>
  </si>
  <si>
    <t>worthymic@cityofgalveston.org</t>
  </si>
  <si>
    <t>Mon-Fri 5:00 a.m. to 11:00 p.m., Saturday 5:30 a.m. to 11:00 p.m., Sunday 8:00 a.m. to 7:30 p.m., and on Holidays 5:30 a.m. to 7:30 p.m.</t>
  </si>
  <si>
    <t>Must reserve trip 24 hours in advance upto 1 week in advance</t>
  </si>
  <si>
    <t>Victory Lakes and Mall of the Mainland shuttles for general public use provided by Connect Transit operated by Island Transit.</t>
  </si>
  <si>
    <t>Allowing residents to travel from Galveston to Houston and Houston residents to Galveston</t>
  </si>
  <si>
    <t>DCA</t>
  </si>
  <si>
    <t>Texoma Area Paratransit System, Inc.</t>
  </si>
  <si>
    <t>Low</t>
  </si>
  <si>
    <t>High</t>
  </si>
  <si>
    <t>TOTAL</t>
  </si>
  <si>
    <t>Average</t>
  </si>
  <si>
    <t>Sampe (N) =</t>
  </si>
  <si>
    <t>Galveston County Transit</t>
  </si>
  <si>
    <t>Work related</t>
  </si>
  <si>
    <t>Acknowledgements</t>
  </si>
  <si>
    <t>Introduction and Purpose</t>
  </si>
  <si>
    <t>The Texas A&amp;M Transportation Institute (TTI) was retained by the Texas Department of Transportation’s (TxDOT) Public Transportation Division (PTN) to conduct an inventory of public transportation services across the State of Texas. In 2003, the Texas Legislature created Chapter 461 in the Texas Transportation Code, which mandated the coordination of public transportation services to achieve the following:
• To eliminate waste in the provision of public transportation
• To generate efficiencies that will permit increased levels of service
• To further the state’s efforts to reduce air pollution
In order to meet the mandates of Chapter 461, relating to the coordination of public transportation and to implement the legislative intent of §461.001, Transportation Code, the Texas legislature directed the TxDOT “to engage the services of the TTI, or any entity the department deems appropriate, to conduct an inventory of all public transportation providers in the state to determine the types and levels of services being provided by each of them and the extent to which those providers can assist the state in meeting the mandates of the statute” (SB 1, 79th Regular Session, General Appropriations Act, TxDOT Rider 25).
PTN retained TTI in 2006 to conduct the initial inventory pursuant to the legislative mandate. The 2006 effort was conducted at the same time that stakeholders in each state planning region were developing their regional coordination plans for the first time. TTI collected and summarized data for the first inventory on a state planning region basis to assist in planning efforts. In 2009, TTI updated the initial 2006 inventory and summarized findings on a TxDOT district basis. Public transportation agencies in Texas are aligned with TxDOT districts and planning regions (e.g. council of governments regions) based on the location of the agency’s administrative headquarters. Many rural transit agencies have service areas that cover parts of two or more districts/ planning regions.
In 2013, TxDOT again retained the services of TTI to inventory public transportation resources statewide. The 2006 and 2009 inventory deliverables were large documents formatted for printing (i.e. the 2009 inventory is 323 pages). TxDOT and TTI conferred and decided that a more practical and useful format would be to provide the inventory information in a Microsoft Excel (Excel) spreadsheet accompanied by a brief technical memorandum as documentation.</t>
  </si>
  <si>
    <t>Types of Transit Agencies in Texas</t>
  </si>
  <si>
    <t>Data Collection</t>
  </si>
  <si>
    <r>
      <t>Excel Deliverable Contents</t>
    </r>
    <r>
      <rPr>
        <sz val="12"/>
        <rFont val="Calibri"/>
        <family val="2"/>
        <scheme val="minor"/>
      </rPr>
      <t xml:space="preserve"> (other sheets in this workbook)</t>
    </r>
  </si>
  <si>
    <t>Texas A&amp;M Transportation Institute researchers created the 2013 Texas Public Transportation Resource Inventory for the Texas Department of Transportation Public Transportation Division. TTI acknowledges the extensive guidance and support from PTN staff. In addition, the inventory would not be possible without the gracious participation of public transportation providers across the great State of Texas. TTI created this Excel workbook and its accompanying technical memorandum; any errors are the responsibility of the authors.</t>
  </si>
  <si>
    <r>
      <rPr>
        <b/>
        <sz val="10"/>
        <rFont val="Calibri"/>
        <family val="2"/>
        <scheme val="minor"/>
      </rPr>
      <t xml:space="preserve">Metropolitan Transit Authorities (MTAs). </t>
    </r>
    <r>
      <rPr>
        <sz val="10"/>
        <rFont val="Calibri"/>
        <family val="2"/>
        <scheme val="minor"/>
      </rPr>
      <t xml:space="preserve">Operate in U.S. Census Urbanized Areas (UZAs) with populations greater than 200,000 persons and rely upon federal revenues and local sources (most commonly sales tax) to fund capital and operating expenses (Section 5307). The eight metropolitan transit authorities in Texas provide public transit service in the Austin, Corpus Christi, Dallas, Fort Worth, Denton, Houston, El Paso, and San Antonio regions.
</t>
    </r>
    <r>
      <rPr>
        <b/>
        <sz val="10"/>
        <rFont val="Calibri"/>
        <family val="2"/>
        <scheme val="minor"/>
      </rPr>
      <t xml:space="preserve">State Funded Urban. </t>
    </r>
    <r>
      <rPr>
        <sz val="10"/>
        <rFont val="Calibri"/>
        <family val="2"/>
        <scheme val="minor"/>
      </rPr>
      <t xml:space="preserve">Operate in UZAs with populations between 50,000 and 200,000 and rely upon federal and state revenues to fund capital and operating expenses (Section 5307); additional local funds generated contract services and support from county and municipal governments. The sixteen state funded urban transit agencies in Texas provide service to residents of the Abilene, Amarillo, Arlington, Beaumont, Brownsville, Lubbock, Grand Prairie, Laredo, Longview, Mesquite, Midland-Odessa, North Richland Hills, Port Arthur, Tyler, Waco, and Wichita Falls urban areas.
</t>
    </r>
    <r>
      <rPr>
        <b/>
        <sz val="10"/>
        <rFont val="Calibri"/>
        <family val="2"/>
        <scheme val="minor"/>
      </rPr>
      <t xml:space="preserve">Rural Transit District. </t>
    </r>
    <r>
      <rPr>
        <sz val="10"/>
        <rFont val="Calibri"/>
        <family val="2"/>
        <scheme val="minor"/>
      </rPr>
      <t xml:space="preserve">Operate in non-urbanized (i.e. rural) regions of varying size and population and rely upon federal and state revenues to fund capital and operating expenses (Section 5311); additional local funds generated contract services and support from county and municipal governments. Figure 1 depicts the size and distribution of the 29 rural transit districts in Texas.
</t>
    </r>
    <r>
      <rPr>
        <b/>
        <sz val="10"/>
        <rFont val="Calibri"/>
        <family val="2"/>
        <scheme val="minor"/>
      </rPr>
      <t>Mixed State Funded Urban / Rural Transit District</t>
    </r>
    <r>
      <rPr>
        <sz val="10"/>
        <rFont val="Calibri"/>
        <family val="2"/>
        <scheme val="minor"/>
      </rPr>
      <t xml:space="preserve">. Operate services in both UZAs and rural regions simultaneously and relies upon federal and state revenues to fund capital and operating expenses (Section 5307 and Section 5311); additional local funds generated contract services and support from county and municipal governments. The nine agencies in Texas in this category are Ark-Texas Council of Governments, Brazos Transit District, Capital Area Rural Transportation System, Hill Country Transit District, Gulf Coast Center, Lower Rio Grande Valley Development Council, Concho Valley Transit District, Texoma Area Paratransit System, and Golden Crescent Regional Planning Commission.
</t>
    </r>
    <r>
      <rPr>
        <b/>
        <sz val="10"/>
        <rFont val="Calibri"/>
        <family val="2"/>
        <scheme val="minor"/>
      </rPr>
      <t xml:space="preserve">Specialized. </t>
    </r>
    <r>
      <rPr>
        <sz val="10"/>
        <rFont val="Calibri"/>
        <family val="2"/>
        <scheme val="minor"/>
      </rPr>
      <t>Operate various types of general public or client specific transit service in a wide variety of urban/rural contexts across Texas and rely on a wide variety of funding sources, including Section 5310, county/municipal governments, health and human service funding, Medicaid program funds, and etc. There are more than 50 specialized agencies in Texas, please refer to the Inventory Excel file for a complete list. Examples include East Texas Support Services, Border Area Nutrition Council, Air Force Village Foundation, and Big Bend Regional Medical Center.</t>
    </r>
  </si>
  <si>
    <r>
      <t xml:space="preserve">Data was obtained from three sources. The data collection methodology was approved by PTN on June 21, 2013 and data collection started immediately thereafter. All responses were requested to be submitted by July 3, 2013. However, due to a variety of circumstances the deadline was extended and final submissions were received on August 28, 2013.
</t>
    </r>
    <r>
      <rPr>
        <b/>
        <sz val="10"/>
        <rFont val="Calibri"/>
        <family val="2"/>
        <scheme val="minor"/>
      </rPr>
      <t>Public Transportation Management System (PTMS)</t>
    </r>
    <r>
      <rPr>
        <sz val="10"/>
        <rFont val="Calibri"/>
        <family val="2"/>
        <scheme val="minor"/>
      </rPr>
      <t xml:space="preserve">. PTMS is the department within TxDOT that is responsible for coordinating a statewide master plan for public transportation. PTMS supports public transportation agencies financially as well as with technical assistance. These efforts include the management of a detailed inventory of transit fleets across the state – the information TTI gathered and used to complete the 2013 Texas public transportation inventory. Data was received by TTI from TxDOT on August 16, 2013.
</t>
    </r>
    <r>
      <rPr>
        <b/>
        <sz val="10"/>
        <rFont val="Calibri"/>
        <family val="2"/>
        <scheme val="minor"/>
      </rPr>
      <t xml:space="preserve">PTN-128 Transit Web-based Reporting System. </t>
    </r>
    <r>
      <rPr>
        <sz val="10"/>
        <rFont val="Calibri"/>
        <family val="2"/>
        <scheme val="minor"/>
      </rPr>
      <t xml:space="preserve">PTN-128 is a web-based reporting system managed by TTI that allows transit providers to report a variety of agency specific information to PTN. The data submitted through PTN includes: vehicle hours and miles; unlinked passenger trips; various revenue details; operational and capital expenses; and details of service quality including total active vehicles, failures and performance generated funding. TTI used the most recent complete annual dataset for the inventory – fiscal year 2012 (September 2011 to August 2012).
</t>
    </r>
    <r>
      <rPr>
        <b/>
        <sz val="10"/>
        <rFont val="Calibri"/>
        <family val="2"/>
        <scheme val="minor"/>
      </rPr>
      <t xml:space="preserve">SurveyMonkey Instruments. </t>
    </r>
    <r>
      <rPr>
        <sz val="10"/>
        <rFont val="Calibri"/>
        <family val="2"/>
        <scheme val="minor"/>
      </rPr>
      <t>Agencies submitted data through two web-based data collection instruments generated through the SurveyMonkey service. TTI and PTN coordinated to develop data collection instruments that were specific to transit districts and specialized transit providers. TTI and PTN worked together to streamline the data collection instrument so that it required minimal time commitment while obtaining information not available elsewhere (e.g. data readily available in TxDOT PTN’s PTMS and PTN-128 databases)</t>
    </r>
  </si>
  <si>
    <t>The two deliverables of the 2013 Inventory are an Excel spreadsheet accompanied by a brief technical memorandum as documentation. This document is the technical memorandum written to accompany the Excel inventory deliverable “2013 Texas Public Transportation Inventory.xlsx”. The Excel spreadsheet combines all relevant data from PTMS, PTN-128, and the two survey instruments. The inventory contains a plethora of information and uses color-coded columns to assist users to navigate; sheets labeled as follows (color of tab in parentheses):
• Notes (black)
• All Agencies (gray)
• MTAs (red)
• 5307 State Funded Urban (orange)
• 5307-5311 Mixed UrbRural (yellow)
• 5311 Rural Transit Districts (green)
• 5310 Specialized (blue)
The sheets with information by agency type include rows with additional information for column totals, sample size (N), lowest value, average value, and highest value. Note that groups of columns and sheet tabs, at bottom, are both color-coded.</t>
  </si>
  <si>
    <t>Important Notes</t>
  </si>
  <si>
    <t>Indicates no data is present intentionally (i.e. No survey response or PTMS data not available)</t>
  </si>
  <si>
    <t>2910 E. 5th St, Austin, TX 78702</t>
  </si>
  <si>
    <t>capmetro.org</t>
  </si>
  <si>
    <t>Frank Ordaz</t>
  </si>
  <si>
    <t>512-369-6588</t>
  </si>
  <si>
    <t>frank.ordaz@capmetro.org</t>
  </si>
  <si>
    <t>1401 Pacific Avenue, Dallas, TX 75266</t>
  </si>
  <si>
    <t>dart.org</t>
  </si>
  <si>
    <t>Dean Hetrick</t>
  </si>
  <si>
    <t>214-749-2817</t>
  </si>
  <si>
    <t>Hetrick@dart.org</t>
  </si>
  <si>
    <t>1660 S Stemmons, Ste 250, Lewisville, TX 75067</t>
  </si>
  <si>
    <t>dcta.net</t>
  </si>
  <si>
    <t>Dee Leggett</t>
  </si>
  <si>
    <t>972-221-4600</t>
  </si>
  <si>
    <t>dleggett@dcta.net</t>
  </si>
  <si>
    <t>70-A San Francisco, El Paso, 79901</t>
  </si>
  <si>
    <t>Jay Banasiak</t>
  </si>
  <si>
    <t>915-534-5811</t>
  </si>
  <si>
    <t>BanasiakJ1@elpasotexas.gov</t>
  </si>
  <si>
    <t>1600 E Lancaster Ave., Fort Worth, TX 76102</t>
  </si>
  <si>
    <t>www.the-t.com</t>
  </si>
  <si>
    <t>Monica Fowler</t>
  </si>
  <si>
    <t>817-215-8718</t>
  </si>
  <si>
    <t>mfowler@the-t.com</t>
  </si>
  <si>
    <t>1900 Main St, Houston, 77002</t>
  </si>
  <si>
    <t>www.ridemetro.org</t>
  </si>
  <si>
    <t>Kurt Luhrsen</t>
  </si>
  <si>
    <t>kl09@ridemetro.org</t>
  </si>
  <si>
    <t>800 W. Myrtle,  San Antonio, TX, 78212</t>
  </si>
  <si>
    <t>Gary Glasscock</t>
  </si>
  <si>
    <t>(210) 362-2461</t>
  </si>
  <si>
    <t>gary.glasscock@viainfo.net</t>
  </si>
  <si>
    <t>Mon-Fri before 5 a.m. to after 10 p.m., Saturday 5:00 a.m. to after 10:00 p.m., Sunday 6:00 a.m. to 10:00 p.m., and on Holidays 6:00 a.m. to 10:00 p.m.</t>
  </si>
  <si>
    <t>Customers can schedule a 5:00 AM trip next day if they call before 5:00 PM the day before.</t>
  </si>
  <si>
    <t>As the regional transit leader, Capital Metro is coordinating with non-members in the Austin urbanized area to meet transit needs in their communities and build a regional system.  These efforts will result in a more robust transit network that can eventually be brought together through regional planning efforts, like Project Connect.    Capital Metro, the City of Austin, Capital Area Metropolitan Planning Organization (CAMPO) and Lone Star Rail have formed a partnership called Project Connect to improve mobility throughout the region.  The Project Connect partners have developed a vision of regional high-capacity transit that will connect the growing communities within Central Texas.  For more information about Project Connect, please refer to www.connectcentraltexas.com    1.  On June 21, 2013 the board of directors of Capital Metro approved a Memorandum of Understanding (MOU) with the City of Round Rock authorizing Round Rock to be a direct recipient of a portion of Capital Metro's FY2013 and FY2014 Federal Section 5307 Program funds.  The City of Round Rock will use these funds to support the planning, capital development and operation of transit services for the Round Rock community including demand response bus service, express bus service and reverse commute bus service.  Capital Metro will not be providing service to the City of Round Rock.    2.    On July 29, 2013 the board of directors of Capital Metro approved an interlocal agreement with the City of Georgetown in the amount of $312,000 for the sharing of FTA 5307 funds to support continued public transportation service for FY2014.  As the FTA designated recipient for transit funding for the Austin Urbanized Area, Capital Metro is responsible for allocating FTA Section 5307 funds within the urbanized area.  Georgetown became part of the Austin Urbanized Area in 2012 when the decennial definitions of urbanized areas were issued by the Census Bureau based on the 2010 Census.  As a result, state funding is no longer available for transit service in Georgetown.  In the past, the Capital Area Rural Transportation System (CARTS) had been providing public transportation service in Georgetown with support from the Texas Department of Transportation Public Transportation Division.  Capital Metro will now be providing transit service to the City of Georgetown through an interlocal agreement with CARTS which will be funded by FTA Section 5307 Program funds.  The City of Georgetown is contributing the required 50% local match.      3.    On November 13, 2013 the board of directors of Capital Metro will consider an interlocal agreement with the City of Kyle in the amount of $108,000 for the sharing of FTA 5307 funds to support continued public transportation service for FY2014.  As the FTA designated recipient for transit funding for the Austin Urbanized Area, Capital Metro is responsible for allocating FTA Section 5307 funds within the urbanized area.  Kyle became part of the Austin Urbanized Area in 2012 when the decennial definitions of urbanized areas were issued by the Census Bureau based on the 2010 Census.  As a result, state funding is no longer available for transit service in Kyle.  In the past, the Capital Area Rural Transportation System (CARTS) had been providing public transportation service in Kyle with support from the Texas Department of Transportation Public Transportation Division.  Capital Metro will now be providing transit service to the City of Kyle through an interlocal agreement with CARTS which will be funded by FTA Section 5307 Program funds.  The City of Kyle is contributing the required 50% local match.</t>
  </si>
  <si>
    <t>20%</t>
  </si>
  <si>
    <t>Capital Metro uses various Intelligent Transportation Systems technologies in the planning and delivery of our transit services.  This includes systems supporting fare boxes, ticket vendor machines, smart card scanning, digital message signs, computer aided dispatch, automatic vehicle location, security monitoring, passenger counting, customer service, asset management, related web &amp; mobile sites, and trip planning.  Capital Metro will soon be introducing transit signal priority and mobile ticketing systems.</t>
  </si>
  <si>
    <t>As the regional transit leader, Capital Metro is coordinating with non-members in the Austin urbanized area to meet transit needs in their communities and build a regional system.  These efforts will result in a more robust transit network that can eventually be brought together through regional planning efforts, like Project Connect.    Capital Metro, the City of Austin, Capital Area Metropolitan Planning Organization (CAMPO) and Lone Star Rail have formed a partnership called Project Connect to improve mobility throughout the region.  The Project Connect partners have developed a vision of regional high-capacity transit that will connect the growing communities within Central Texas.  For more information about Project Connect, please refer to www.connectcentraltexas.com</t>
  </si>
  <si>
    <t>Mon-Fri before 5 a.m. to after 10 p.m., Saturday before 5:00 a.m. to after 10:00 p.m., Sunday before 5:00 a.m. to after 10:00 p.m., and on Holidays before 5:00 a.m. to after 10:00 p.m.</t>
  </si>
  <si>
    <t>Need to reserve trip by 5:00 PM the day before the trip.  With a live agent, can reserve two days in advance on Mon- Wed and four days in advance on Thur-Fri.  With Express Telephone reservation system that is available 24/7, can make reservations four days in advance.</t>
  </si>
  <si>
    <t>Express bus service for the Cities of Mesquite and Arlington is operated by DART on Monday through Friday. Mesquite service is operated from a city provided park and ride to/from DART's Lawnview light rail station.  Arlington service is operated from a bus stop at the University of Texas at Arlington to/from the Trinity Railway Express' Centerport commuter rail station located near the south entrance of the DFW Airport</t>
  </si>
  <si>
    <t>Twitter, Facebook, comprehensive webpage, GPS, mobile data terminals and computers, electron tickets on customer's cell phone, magnetic strip tickets, ticket vending machines, procurement systems, inventory  systems, security cameras on buses and at operating facilities and passenger stations, electronic monitoring of passenger station elevator/escalator operational status, vehicle maintenance scheduling and records system, radio dispatch systems, electronic routing and scheduling, graphic design equipment, VOIP, IT services in the Cloud, electronic destination signs on buses, automatic announcement systems on buses and rail cars, passenger announcement and visual message boards at stations to provide real time train arrival information.</t>
  </si>
  <si>
    <t>Presently coordinate bus and rail services with Fort Worth Transportation Authority and Denton County Transportation Authority and previously we have noted the contract services with Mesquite and Arlington. DART also serves as a pass through agency for grant funds for paratransit services in Mesquite and Grand Prairie. We are actively exploring other bus service opportunities with cities near the DART Service Area and looking for ways to expand passenger rail service in the North Texas area.  It is envisioned that these projects will provide more mobility options for more people in rapidly growing North Texas.</t>
  </si>
  <si>
    <t>Mon-Fri before 5 a.m. to after 10 p.m., Saturday 7:30 a.m. to after 10:00 p.m., Sunday and on Holidays no service.</t>
  </si>
  <si>
    <t>NO SERVICE</t>
  </si>
  <si>
    <t>Agency participates (through a regional partnership) in  "Go Pass" - a phone application for buying fare and planning trips</t>
  </si>
  <si>
    <t>Mon-Fri 5:30 a.m. to after 10 p.m., Saturday 6:00 a.m. to after 10:00 p.m., Sunday 6:00 a.m. to 10:00 p.m., and on Holidays 6:00 a.m. to 9:30 p.m.</t>
  </si>
  <si>
    <t>Sun Metro has an agreement with the County of El Paso to provide service to areas in the unincorporated area east of the City of El Paso. Sun Metro also has an agreement for services with the City of Sunland Park, NM. Both of these agreements are for general public fixed route service.</t>
  </si>
  <si>
    <t>Sun Metro Planning and Scheduling staff uses the Trapeze and ArcMap GIS software packages.</t>
  </si>
  <si>
    <t>Sun Metro works with El Paso County, TX, Sunland Park, NM and other transportation agencies to assist in providing requested public transit services to the citizens of the area. Some of the agencies which Sun Metro coordinates with aide in providing extended services to areas outside of the Sun Metro public transit service areas.</t>
  </si>
  <si>
    <t>Mon-Fri before 5 a.m. to after 10 p.m., Saturday before 5:00 a.m. to after 10:00 p.m., Sunday 6:00 a.m. to 9:00 p.m., and on Holidays 6:00 a.m. to 9:00 p.m.</t>
  </si>
  <si>
    <t>Sam day reservations are accepted when the ability to provide service is available.  Typically we ask for reservations of trips at least a day in advance.  Reservations for our ParaTransit service may be made up to 14 days in advance.</t>
  </si>
  <si>
    <t>5%</t>
  </si>
  <si>
    <t>Facebook, Google Transit, GPS, electronic routing/scheduling</t>
  </si>
  <si>
    <t>We would like to connect Denton County and Tarrant county.</t>
  </si>
  <si>
    <t>Mon-Fri 5 a.m. to after 10 p.m., Saturday 5:30 a.m. to 10:00 p.m., Sunday 6:00 a.m. to 10:00 p.m., and on Holidays 6:00 a.m. to 11:00 p.m.</t>
  </si>
  <si>
    <t>Provides commuter and local bus service , operated directly by Metro, under various interlocal agreements to other governmental entities.</t>
  </si>
  <si>
    <t>Social media (Twiiter, Facebook), GPS, Automatic Passenger Counter, smart phone trip App, Q-card (smart payment card), electronic scheduling system</t>
  </si>
  <si>
    <t>A coordinated fare payment system would making transferring between systems easier.</t>
  </si>
  <si>
    <t>AVL/GPS, automated scheduling, real time arrival information, web based fare media sales, on board camera systems, electronic fareboxes, etc.</t>
  </si>
  <si>
    <t>VIA Metropolitan Transit is the sole public transit provider in Bexar County.</t>
  </si>
  <si>
    <t>REVENUE VEHICLE CHARACTERISTICS (source: PTMS, Survey, NTD)</t>
  </si>
  <si>
    <t>REVENUE VEHICLE ACCESSIBILITY (source: PTMS, Survey, NTD)</t>
  </si>
  <si>
    <t>REVENUE VEHICLE TYPE, Approximate % of Fleet Total (source: PTMS, Survey, NTD)</t>
  </si>
  <si>
    <t>REVENUE FLEET FUEL TYPE (source: PTMS, NTD)</t>
  </si>
  <si>
    <t>REVENUE VEHICLE ACCESSIBILITY (source: PTMS, NTD)</t>
  </si>
  <si>
    <t>REVENUE VEHICLE TYPE, Approximate % of Fleet Total (source: PTMS, NTD)</t>
  </si>
  <si>
    <t>REVENUE VEHICLE CHARACTERISTICS (source: PTMS, NTD, Survey)</t>
  </si>
  <si>
    <t>PASSENGER TRIPS, REVENUE MILES/HOURS, OPERATING EXPENSES, REVENUE FLEET (source: 2012 PTN-128 and NTD Data)</t>
  </si>
  <si>
    <t>Rail Vehicles</t>
  </si>
  <si>
    <t>Type</t>
  </si>
  <si>
    <t>Number</t>
  </si>
  <si>
    <t>Rail</t>
  </si>
  <si>
    <t>Commuter rail</t>
  </si>
  <si>
    <t>Light rail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</si>
</sst>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0.0"/>
    <numFmt numFmtId="165" formatCode="&quot;$&quot;#,##0"/>
    <numFmt numFmtId="166" formatCode="#,##0.0"/>
  </numFmts>
  <fonts count="34" x14ac:knownFonts="1">
    <font>
      <sz val="10"/>
      <name val="Microsoft Sans Serif"/>
    </font>
    <font>
      <sz val="11"/>
      <color theme="1"/>
      <name val="Calibri"/>
      <family val="2"/>
      <scheme val="minor"/>
    </font>
    <font>
      <sz val="11"/>
      <color rgb="FF006100"/>
      <name val="Calibri"/>
      <family val="2"/>
      <scheme val="minor"/>
    </font>
    <font>
      <sz val="10"/>
      <name val="Arial"/>
      <family val="2"/>
    </font>
    <font>
      <b/>
      <sz val="10"/>
      <name val="Arial"/>
      <family val="2"/>
    </font>
    <font>
      <b/>
      <sz val="14"/>
      <name val="Arial"/>
      <family val="2"/>
    </font>
    <font>
      <b/>
      <sz val="8"/>
      <name val="Calibri"/>
      <family val="2"/>
      <scheme val="minor"/>
    </font>
    <font>
      <sz val="8"/>
      <name val="Calibri"/>
      <family val="2"/>
      <scheme val="minor"/>
    </font>
    <font>
      <sz val="10"/>
      <color theme="1"/>
      <name val="Arial"/>
      <family val="2"/>
    </font>
    <font>
      <u/>
      <sz val="10"/>
      <color theme="10"/>
      <name val="Arial"/>
      <family val="2"/>
    </font>
    <font>
      <sz val="10"/>
      <name val="Microsoft Sans Serif"/>
      <family val="2"/>
    </font>
    <font>
      <i/>
      <sz val="8"/>
      <name val="Calibri"/>
      <family val="2"/>
      <scheme val="minor"/>
    </font>
    <font>
      <sz val="10"/>
      <name val="Calibri"/>
      <family val="2"/>
      <scheme val="minor"/>
    </font>
    <font>
      <b/>
      <sz val="10"/>
      <name val="Calibri"/>
      <family val="2"/>
      <scheme val="minor"/>
    </font>
    <font>
      <b/>
      <sz val="12"/>
      <name val="Calibri"/>
      <family val="2"/>
      <scheme val="minor"/>
    </font>
    <font>
      <sz val="12"/>
      <name val="Calibri"/>
      <family val="2"/>
      <scheme val="minor"/>
    </font>
    <font>
      <sz val="8"/>
      <color theme="1"/>
      <name val="Calibri"/>
      <family val="2"/>
      <scheme val="minor"/>
    </font>
    <font>
      <sz val="10"/>
      <name val="Microsoft Sans Serif"/>
      <family val="2"/>
    </font>
    <font>
      <sz val="10"/>
      <name val="Microsoft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s>
  <fills count="5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CFF99"/>
        <bgColor indexed="64"/>
      </patternFill>
    </fill>
    <fill>
      <patternFill patternType="solid">
        <fgColor rgb="FFFFFF99"/>
        <bgColor indexed="64"/>
      </patternFill>
    </fill>
    <fill>
      <patternFill patternType="solid">
        <fgColor rgb="FF00FFCC"/>
        <bgColor indexed="64"/>
      </patternFill>
    </fill>
    <fill>
      <patternFill patternType="solid">
        <fgColor rgb="FFFF9999"/>
        <bgColor indexed="64"/>
      </patternFill>
    </fill>
    <fill>
      <patternFill patternType="solid">
        <fgColor rgb="FFCCCCFF"/>
        <bgColor indexed="64"/>
      </patternFill>
    </fill>
    <fill>
      <patternFill patternType="solid">
        <fgColor indexed="41"/>
        <bgColor indexed="64"/>
      </patternFill>
    </fill>
    <fill>
      <patternFill patternType="solid">
        <fgColor rgb="FFC6EFCE"/>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medium">
        <color auto="1"/>
      </top>
      <bottom/>
      <diagonal/>
    </border>
    <border diagonalUp="1" diagonalDown="1">
      <left style="thin">
        <color indexed="64"/>
      </left>
      <right style="thin">
        <color indexed="64"/>
      </right>
      <top style="medium">
        <color auto="1"/>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left/>
      <right style="thin">
        <color indexed="64"/>
      </right>
      <top/>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s>
  <cellStyleXfs count="60">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4" fillId="0" borderId="4" applyNumberFormat="0" applyFill="0">
      <alignment horizontal="center" wrapText="1"/>
    </xf>
    <xf numFmtId="0" fontId="2" fillId="13" borderId="0" applyNumberFormat="0" applyBorder="0" applyAlignment="0" applyProtection="0"/>
    <xf numFmtId="9" fontId="3" fillId="12" borderId="1" applyNumberFormat="0" applyFont="0" applyProtection="0"/>
    <xf numFmtId="9" fontId="3" fillId="0" borderId="0" applyFont="0" applyFill="0" applyBorder="0" applyAlignment="0" applyProtection="0"/>
    <xf numFmtId="0" fontId="5" fillId="0" borderId="0"/>
    <xf numFmtId="0" fontId="8" fillId="0" borderId="0"/>
    <xf numFmtId="0" fontId="9" fillId="0" borderId="0" applyNumberFormat="0" applyFill="0" applyBorder="0" applyAlignment="0" applyProtection="0"/>
    <xf numFmtId="0" fontId="10" fillId="0" borderId="0"/>
    <xf numFmtId="9" fontId="17" fillId="0" borderId="0" applyFon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4" fillId="22" borderId="21" applyNumberFormat="0" applyAlignment="0" applyProtection="0"/>
    <xf numFmtId="0" fontId="25" fillId="23" borderId="22" applyNumberFormat="0" applyAlignment="0" applyProtection="0"/>
    <xf numFmtId="0" fontId="26" fillId="23" borderId="21" applyNumberFormat="0" applyAlignment="0" applyProtection="0"/>
    <xf numFmtId="0" fontId="27" fillId="0" borderId="23" applyNumberFormat="0" applyFill="0" applyAlignment="0" applyProtection="0"/>
    <xf numFmtId="0" fontId="28" fillId="24" borderId="2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6" applyNumberFormat="0" applyFill="0" applyAlignment="0" applyProtection="0"/>
    <xf numFmtId="0" fontId="3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32" fillId="49" borderId="0" applyNumberFormat="0" applyBorder="0" applyAlignment="0" applyProtection="0"/>
    <xf numFmtId="0" fontId="1" fillId="0" borderId="0"/>
    <xf numFmtId="43" fontId="1" fillId="0" borderId="0" applyFont="0" applyFill="0" applyBorder="0" applyAlignment="0" applyProtection="0"/>
    <xf numFmtId="0" fontId="1" fillId="25" borderId="25" applyNumberFormat="0" applyFont="0" applyAlignment="0" applyProtection="0"/>
    <xf numFmtId="9" fontId="1" fillId="0" borderId="0" applyFont="0" applyFill="0" applyBorder="0" applyAlignment="0" applyProtection="0"/>
    <xf numFmtId="0" fontId="33" fillId="0" borderId="0" applyNumberFormat="0" applyFill="0" applyBorder="0" applyAlignment="0" applyProtection="0"/>
    <xf numFmtId="0" fontId="18" fillId="0" borderId="0"/>
    <xf numFmtId="9" fontId="10" fillId="0" borderId="0" applyFont="0" applyFill="0" applyBorder="0" applyAlignment="0" applyProtection="0"/>
    <xf numFmtId="0" fontId="10" fillId="0" borderId="0"/>
  </cellStyleXfs>
  <cellXfs count="259">
    <xf numFmtId="0" fontId="0" fillId="0" borderId="0" xfId="0"/>
    <xf numFmtId="0" fontId="6" fillId="0" borderId="0" xfId="0" applyFont="1" applyAlignment="1">
      <alignment wrapText="1"/>
    </xf>
    <xf numFmtId="0" fontId="7" fillId="0" borderId="1" xfId="0" applyFont="1" applyBorder="1"/>
    <xf numFmtId="0" fontId="6" fillId="0" borderId="1" xfId="0" applyFont="1" applyBorder="1"/>
    <xf numFmtId="0" fontId="7" fillId="3" borderId="1" xfId="0" applyFont="1" applyFill="1" applyBorder="1"/>
    <xf numFmtId="0" fontId="7" fillId="2" borderId="1" xfId="0" applyFont="1" applyFill="1" applyBorder="1"/>
    <xf numFmtId="0" fontId="7" fillId="7" borderId="1" xfId="0" applyFont="1" applyFill="1" applyBorder="1"/>
    <xf numFmtId="0" fontId="7" fillId="10" borderId="1" xfId="0" applyFont="1" applyFill="1" applyBorder="1"/>
    <xf numFmtId="0" fontId="7" fillId="5" borderId="1" xfId="0" applyFont="1" applyFill="1" applyBorder="1"/>
    <xf numFmtId="0" fontId="7" fillId="11" borderId="1" xfId="0" applyFont="1" applyFill="1" applyBorder="1"/>
    <xf numFmtId="0" fontId="7" fillId="8" borderId="1" xfId="0" applyFont="1" applyFill="1" applyBorder="1"/>
    <xf numFmtId="0" fontId="7" fillId="14" borderId="1" xfId="0" applyFont="1" applyFill="1" applyBorder="1"/>
    <xf numFmtId="0" fontId="7" fillId="9" borderId="1" xfId="0" applyFont="1" applyFill="1" applyBorder="1"/>
    <xf numFmtId="0" fontId="7" fillId="0" borderId="0" xfId="0" applyFont="1"/>
    <xf numFmtId="0" fontId="6" fillId="0" borderId="0" xfId="0" applyFont="1"/>
    <xf numFmtId="9" fontId="7" fillId="10" borderId="1" xfId="0" applyNumberFormat="1" applyFont="1" applyFill="1" applyBorder="1"/>
    <xf numFmtId="9" fontId="7" fillId="7" borderId="1" xfId="0" applyNumberFormat="1" applyFont="1" applyFill="1" applyBorder="1"/>
    <xf numFmtId="2" fontId="7" fillId="7" borderId="1" xfId="0" applyNumberFormat="1" applyFont="1" applyFill="1" applyBorder="1"/>
    <xf numFmtId="164" fontId="7" fillId="10" borderId="1" xfId="0" applyNumberFormat="1" applyFont="1" applyFill="1" applyBorder="1"/>
    <xf numFmtId="3" fontId="7" fillId="10" borderId="1" xfId="0" applyNumberFormat="1" applyFont="1" applyFill="1" applyBorder="1"/>
    <xf numFmtId="1" fontId="7" fillId="10" borderId="1" xfId="0" applyNumberFormat="1" applyFont="1" applyFill="1" applyBorder="1"/>
    <xf numFmtId="9" fontId="7" fillId="11" borderId="1" xfId="0" applyNumberFormat="1" applyFont="1" applyFill="1" applyBorder="1"/>
    <xf numFmtId="9" fontId="7" fillId="4" borderId="1" xfId="0" applyNumberFormat="1" applyFont="1" applyFill="1" applyBorder="1"/>
    <xf numFmtId="18" fontId="7" fillId="11" borderId="1" xfId="0" applyNumberFormat="1" applyFont="1" applyFill="1" applyBorder="1"/>
    <xf numFmtId="0" fontId="7" fillId="11" borderId="1" xfId="0" applyFont="1" applyFill="1" applyBorder="1"/>
    <xf numFmtId="0" fontId="6" fillId="11" borderId="1" xfId="0" applyFont="1" applyFill="1" applyBorder="1" applyAlignment="1">
      <alignment horizontal="center" wrapText="1"/>
    </xf>
    <xf numFmtId="9" fontId="7" fillId="14" borderId="1" xfId="0" applyNumberFormat="1" applyFont="1" applyFill="1" applyBorder="1"/>
    <xf numFmtId="0" fontId="7" fillId="8" borderId="1" xfId="0" applyNumberFormat="1" applyFont="1" applyFill="1" applyBorder="1" applyAlignment="1">
      <alignment horizontal="right"/>
    </xf>
    <xf numFmtId="0" fontId="7" fillId="0" borderId="0" xfId="0" applyFont="1" applyAlignment="1">
      <alignment horizontal="right"/>
    </xf>
    <xf numFmtId="3" fontId="7" fillId="4" borderId="1" xfId="0" applyNumberFormat="1" applyFont="1" applyFill="1" applyBorder="1"/>
    <xf numFmtId="165" fontId="7" fillId="4" borderId="1" xfId="0" applyNumberFormat="1" applyFont="1" applyFill="1" applyBorder="1"/>
    <xf numFmtId="0" fontId="11" fillId="0" borderId="1" xfId="0" applyFont="1" applyBorder="1"/>
    <xf numFmtId="0" fontId="11" fillId="3" borderId="1" xfId="0" applyFont="1" applyFill="1" applyBorder="1"/>
    <xf numFmtId="0" fontId="11" fillId="2" borderId="1" xfId="0" applyFont="1" applyFill="1" applyBorder="1"/>
    <xf numFmtId="0" fontId="11" fillId="7" borderId="1" xfId="0" applyFont="1" applyFill="1" applyBorder="1"/>
    <xf numFmtId="9" fontId="11" fillId="7" borderId="1" xfId="0" applyNumberFormat="1" applyFont="1" applyFill="1" applyBorder="1"/>
    <xf numFmtId="2" fontId="11" fillId="7" borderId="1" xfId="0" applyNumberFormat="1" applyFont="1" applyFill="1" applyBorder="1"/>
    <xf numFmtId="164" fontId="11" fillId="10" borderId="1" xfId="0" applyNumberFormat="1" applyFont="1" applyFill="1" applyBorder="1"/>
    <xf numFmtId="9" fontId="11" fillId="10" borderId="1" xfId="0" applyNumberFormat="1" applyFont="1" applyFill="1" applyBorder="1"/>
    <xf numFmtId="3" fontId="11" fillId="10" borderId="1" xfId="0" applyNumberFormat="1" applyFont="1" applyFill="1" applyBorder="1"/>
    <xf numFmtId="1" fontId="11" fillId="10" borderId="1" xfId="0" applyNumberFormat="1" applyFont="1" applyFill="1" applyBorder="1"/>
    <xf numFmtId="3" fontId="11" fillId="4" borderId="1" xfId="0" applyNumberFormat="1" applyFont="1" applyFill="1" applyBorder="1"/>
    <xf numFmtId="165" fontId="11" fillId="4" borderId="1" xfId="0" applyNumberFormat="1" applyFont="1" applyFill="1" applyBorder="1"/>
    <xf numFmtId="9" fontId="11" fillId="4" borderId="1" xfId="0" applyNumberFormat="1" applyFont="1" applyFill="1" applyBorder="1"/>
    <xf numFmtId="0" fontId="11" fillId="5" borderId="1" xfId="0" applyFont="1" applyFill="1" applyBorder="1"/>
    <xf numFmtId="0" fontId="11" fillId="11" borderId="1" xfId="0" applyFont="1" applyFill="1" applyBorder="1"/>
    <xf numFmtId="9" fontId="11" fillId="11" borderId="1" xfId="0" applyNumberFormat="1" applyFont="1" applyFill="1" applyBorder="1"/>
    <xf numFmtId="18" fontId="11" fillId="11" borderId="1" xfId="0" applyNumberFormat="1" applyFont="1" applyFill="1" applyBorder="1"/>
    <xf numFmtId="0" fontId="11" fillId="8" borderId="1" xfId="0" applyFont="1" applyFill="1" applyBorder="1"/>
    <xf numFmtId="0" fontId="11" fillId="14" borderId="1" xfId="0" applyFont="1" applyFill="1" applyBorder="1"/>
    <xf numFmtId="0" fontId="11" fillId="10" borderId="1" xfId="0" applyFont="1" applyFill="1" applyBorder="1"/>
    <xf numFmtId="9" fontId="11" fillId="14" borderId="1" xfId="0" applyNumberFormat="1" applyFont="1" applyFill="1" applyBorder="1"/>
    <xf numFmtId="0" fontId="11" fillId="8" borderId="1" xfId="0" applyNumberFormat="1" applyFont="1" applyFill="1" applyBorder="1" applyAlignment="1">
      <alignment horizontal="right"/>
    </xf>
    <xf numFmtId="0" fontId="11" fillId="9" borderId="1" xfId="0" applyFont="1" applyFill="1" applyBorder="1"/>
    <xf numFmtId="0" fontId="11" fillId="0" borderId="1" xfId="0" applyFont="1" applyBorder="1" applyAlignment="1">
      <alignment horizontal="left" indent="1"/>
    </xf>
    <xf numFmtId="0" fontId="6" fillId="16" borderId="0" xfId="0" applyFont="1" applyFill="1" applyAlignment="1">
      <alignment wrapText="1"/>
    </xf>
    <xf numFmtId="0" fontId="6" fillId="16" borderId="6" xfId="0" applyFont="1" applyFill="1" applyBorder="1" applyAlignment="1">
      <alignment wrapText="1"/>
    </xf>
    <xf numFmtId="0" fontId="7" fillId="16" borderId="0" xfId="0" applyFont="1" applyFill="1"/>
    <xf numFmtId="0" fontId="6" fillId="16" borderId="0" xfId="0" applyFont="1" applyFill="1"/>
    <xf numFmtId="0" fontId="7" fillId="16" borderId="0" xfId="0" applyFont="1" applyFill="1" applyAlignment="1">
      <alignment horizontal="right"/>
    </xf>
    <xf numFmtId="0" fontId="6" fillId="16" borderId="7" xfId="0" applyFont="1" applyFill="1" applyBorder="1" applyAlignment="1"/>
    <xf numFmtId="0" fontId="6" fillId="16" borderId="6" xfId="0" applyFont="1" applyFill="1" applyBorder="1" applyAlignment="1"/>
    <xf numFmtId="0" fontId="6" fillId="16" borderId="8" xfId="0" applyFont="1" applyFill="1" applyBorder="1" applyAlignment="1">
      <alignment wrapText="1"/>
    </xf>
    <xf numFmtId="0" fontId="7" fillId="6" borderId="1" xfId="0" applyFont="1" applyFill="1" applyBorder="1"/>
    <xf numFmtId="0" fontId="7" fillId="15" borderId="1" xfId="0" applyFont="1" applyFill="1" applyBorder="1"/>
    <xf numFmtId="9" fontId="7" fillId="2" borderId="1" xfId="0" applyNumberFormat="1" applyFont="1" applyFill="1" applyBorder="1"/>
    <xf numFmtId="0" fontId="7" fillId="5" borderId="9" xfId="0" applyFont="1" applyFill="1" applyBorder="1"/>
    <xf numFmtId="0" fontId="7" fillId="11" borderId="9" xfId="0" applyFont="1" applyFill="1" applyBorder="1"/>
    <xf numFmtId="9" fontId="7" fillId="11" borderId="9" xfId="0" applyNumberFormat="1" applyFont="1" applyFill="1" applyBorder="1"/>
    <xf numFmtId="0" fontId="7" fillId="8" borderId="9" xfId="0" applyFont="1" applyFill="1" applyBorder="1"/>
    <xf numFmtId="0" fontId="7" fillId="14" borderId="9" xfId="0" applyFont="1" applyFill="1" applyBorder="1"/>
    <xf numFmtId="0" fontId="7" fillId="10" borderId="9" xfId="0" applyFont="1" applyFill="1" applyBorder="1"/>
    <xf numFmtId="9" fontId="7" fillId="14" borderId="9" xfId="0" applyNumberFormat="1" applyFont="1" applyFill="1" applyBorder="1"/>
    <xf numFmtId="0" fontId="7" fillId="8" borderId="9" xfId="0" applyNumberFormat="1" applyFont="1" applyFill="1" applyBorder="1" applyAlignment="1">
      <alignment horizontal="right"/>
    </xf>
    <xf numFmtId="0" fontId="7" fillId="3" borderId="9" xfId="0" applyFont="1" applyFill="1" applyBorder="1"/>
    <xf numFmtId="0" fontId="7" fillId="2" borderId="9" xfId="0" applyFont="1" applyFill="1" applyBorder="1"/>
    <xf numFmtId="0" fontId="7" fillId="9" borderId="9" xfId="0" applyFont="1" applyFill="1" applyBorder="1"/>
    <xf numFmtId="0" fontId="7" fillId="7" borderId="9" xfId="0" applyFont="1" applyFill="1" applyBorder="1"/>
    <xf numFmtId="0" fontId="7" fillId="6" borderId="9" xfId="0" applyFont="1" applyFill="1" applyBorder="1"/>
    <xf numFmtId="0" fontId="7" fillId="15" borderId="9" xfId="0" applyFont="1" applyFill="1" applyBorder="1"/>
    <xf numFmtId="0" fontId="7" fillId="0" borderId="9" xfId="0" applyFont="1" applyBorder="1"/>
    <xf numFmtId="0" fontId="11" fillId="0" borderId="9" xfId="0" applyFont="1" applyBorder="1"/>
    <xf numFmtId="0" fontId="11" fillId="5" borderId="9" xfId="0" applyFont="1" applyFill="1" applyBorder="1"/>
    <xf numFmtId="0" fontId="11" fillId="11" borderId="9" xfId="0" applyFont="1" applyFill="1" applyBorder="1"/>
    <xf numFmtId="9" fontId="11" fillId="11" borderId="9" xfId="0" applyNumberFormat="1" applyFont="1" applyFill="1" applyBorder="1"/>
    <xf numFmtId="0" fontId="11" fillId="8" borderId="9" xfId="0" applyFont="1" applyFill="1" applyBorder="1"/>
    <xf numFmtId="0" fontId="11" fillId="14" borderId="9" xfId="0" applyFont="1" applyFill="1" applyBorder="1"/>
    <xf numFmtId="0" fontId="11" fillId="10" borderId="9" xfId="0" applyFont="1" applyFill="1" applyBorder="1"/>
    <xf numFmtId="9" fontId="11" fillId="14" borderId="9" xfId="0" applyNumberFormat="1" applyFont="1" applyFill="1" applyBorder="1"/>
    <xf numFmtId="0" fontId="11" fillId="8" borderId="9" xfId="0" applyNumberFormat="1" applyFont="1" applyFill="1" applyBorder="1" applyAlignment="1">
      <alignment horizontal="right"/>
    </xf>
    <xf numFmtId="0" fontId="11" fillId="3" borderId="9" xfId="0" applyFont="1" applyFill="1" applyBorder="1"/>
    <xf numFmtId="0" fontId="11" fillId="2" borderId="9" xfId="0" applyFont="1" applyFill="1" applyBorder="1"/>
    <xf numFmtId="0" fontId="11" fillId="9" borderId="9" xfId="0" applyFont="1" applyFill="1" applyBorder="1"/>
    <xf numFmtId="0" fontId="11" fillId="7" borderId="9" xfId="0" applyFont="1" applyFill="1" applyBorder="1"/>
    <xf numFmtId="9" fontId="7" fillId="4" borderId="9" xfId="0" applyNumberFormat="1" applyFont="1" applyFill="1" applyBorder="1"/>
    <xf numFmtId="3" fontId="7" fillId="4" borderId="9" xfId="0" applyNumberFormat="1" applyFont="1" applyFill="1" applyBorder="1"/>
    <xf numFmtId="165" fontId="7" fillId="4" borderId="9" xfId="0" applyNumberFormat="1" applyFont="1" applyFill="1" applyBorder="1"/>
    <xf numFmtId="9" fontId="11" fillId="4" borderId="9" xfId="0" applyNumberFormat="1" applyFont="1" applyFill="1" applyBorder="1"/>
    <xf numFmtId="9" fontId="7" fillId="2" borderId="9" xfId="0" applyNumberFormat="1" applyFont="1" applyFill="1" applyBorder="1"/>
    <xf numFmtId="9" fontId="7" fillId="7" borderId="9" xfId="0" applyNumberFormat="1" applyFont="1" applyFill="1" applyBorder="1"/>
    <xf numFmtId="2" fontId="7" fillId="7" borderId="9" xfId="0" applyNumberFormat="1" applyFont="1" applyFill="1" applyBorder="1"/>
    <xf numFmtId="164" fontId="7" fillId="10" borderId="9" xfId="0" applyNumberFormat="1" applyFont="1" applyFill="1" applyBorder="1"/>
    <xf numFmtId="9" fontId="7" fillId="10" borderId="9" xfId="0" applyNumberFormat="1" applyFont="1" applyFill="1" applyBorder="1"/>
    <xf numFmtId="3" fontId="7" fillId="10" borderId="9" xfId="0" applyNumberFormat="1" applyFont="1" applyFill="1" applyBorder="1"/>
    <xf numFmtId="1" fontId="7" fillId="10" borderId="9" xfId="0" applyNumberFormat="1" applyFont="1" applyFill="1" applyBorder="1"/>
    <xf numFmtId="9" fontId="11" fillId="7" borderId="9" xfId="0" applyNumberFormat="1" applyFont="1" applyFill="1" applyBorder="1"/>
    <xf numFmtId="2" fontId="11" fillId="7" borderId="9" xfId="0" applyNumberFormat="1" applyFont="1" applyFill="1" applyBorder="1"/>
    <xf numFmtId="164" fontId="11" fillId="10" borderId="9" xfId="0" applyNumberFormat="1" applyFont="1" applyFill="1" applyBorder="1"/>
    <xf numFmtId="9" fontId="11" fillId="10" borderId="9" xfId="0" applyNumberFormat="1" applyFont="1" applyFill="1" applyBorder="1"/>
    <xf numFmtId="3" fontId="11" fillId="10" borderId="9" xfId="0" applyNumberFormat="1" applyFont="1" applyFill="1" applyBorder="1"/>
    <xf numFmtId="1" fontId="11" fillId="10" borderId="9" xfId="0" applyNumberFormat="1" applyFont="1" applyFill="1" applyBorder="1"/>
    <xf numFmtId="0" fontId="7" fillId="4" borderId="1" xfId="0" applyFont="1" applyFill="1" applyBorder="1"/>
    <xf numFmtId="0" fontId="11" fillId="4" borderId="1" xfId="0" applyFont="1" applyFill="1" applyBorder="1"/>
    <xf numFmtId="0" fontId="6" fillId="0" borderId="11" xfId="0" applyFont="1" applyBorder="1" applyAlignment="1">
      <alignment horizontal="left" vertical="top" wrapText="1"/>
    </xf>
    <xf numFmtId="0" fontId="6" fillId="7" borderId="11"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10" borderId="11"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11" borderId="11" xfId="0" applyFont="1" applyFill="1" applyBorder="1" applyAlignment="1">
      <alignment horizontal="left" vertical="top" wrapText="1"/>
    </xf>
    <xf numFmtId="0" fontId="6" fillId="8" borderId="11" xfId="0" applyFont="1" applyFill="1" applyBorder="1" applyAlignment="1">
      <alignment horizontal="left" vertical="top" wrapText="1"/>
    </xf>
    <xf numFmtId="0" fontId="6" fillId="14" borderId="11" xfId="0" applyFont="1" applyFill="1" applyBorder="1" applyAlignment="1">
      <alignment horizontal="left" vertical="top" wrapText="1"/>
    </xf>
    <xf numFmtId="0" fontId="6" fillId="9" borderId="11"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15" borderId="11" xfId="0" applyFont="1" applyFill="1" applyBorder="1" applyAlignment="1">
      <alignment horizontal="left" vertical="top" wrapText="1"/>
    </xf>
    <xf numFmtId="0" fontId="7" fillId="16" borderId="10" xfId="0" applyFont="1" applyFill="1" applyBorder="1"/>
    <xf numFmtId="0" fontId="6" fillId="0" borderId="12" xfId="0" applyFont="1" applyBorder="1"/>
    <xf numFmtId="0" fontId="7" fillId="0" borderId="12" xfId="0" applyFont="1" applyBorder="1"/>
    <xf numFmtId="0" fontId="7" fillId="7" borderId="12" xfId="0" applyFont="1" applyFill="1" applyBorder="1"/>
    <xf numFmtId="3" fontId="7" fillId="4" borderId="12" xfId="0" applyNumberFormat="1" applyFont="1" applyFill="1" applyBorder="1"/>
    <xf numFmtId="165" fontId="7" fillId="4" borderId="12" xfId="0" applyNumberFormat="1" applyFont="1" applyFill="1" applyBorder="1"/>
    <xf numFmtId="9" fontId="7" fillId="4" borderId="12" xfId="0" applyNumberFormat="1" applyFont="1" applyFill="1" applyBorder="1"/>
    <xf numFmtId="0" fontId="7" fillId="4" borderId="12" xfId="0" applyFont="1" applyFill="1" applyBorder="1"/>
    <xf numFmtId="0" fontId="7" fillId="3" borderId="12" xfId="0" applyFont="1" applyFill="1" applyBorder="1"/>
    <xf numFmtId="9" fontId="7" fillId="2" borderId="12" xfId="0" applyNumberFormat="1" applyFont="1" applyFill="1" applyBorder="1"/>
    <xf numFmtId="9" fontId="7" fillId="7" borderId="12" xfId="0" applyNumberFormat="1" applyFont="1" applyFill="1" applyBorder="1"/>
    <xf numFmtId="2" fontId="7" fillId="7" borderId="12" xfId="0" applyNumberFormat="1" applyFont="1" applyFill="1" applyBorder="1"/>
    <xf numFmtId="164" fontId="7" fillId="10" borderId="12" xfId="0" applyNumberFormat="1" applyFont="1" applyFill="1" applyBorder="1"/>
    <xf numFmtId="9" fontId="7" fillId="10" borderId="12" xfId="0" applyNumberFormat="1" applyFont="1" applyFill="1" applyBorder="1"/>
    <xf numFmtId="3" fontId="7" fillId="10" borderId="12" xfId="0" applyNumberFormat="1" applyFont="1" applyFill="1" applyBorder="1"/>
    <xf numFmtId="1" fontId="7" fillId="10" borderId="12" xfId="0" applyNumberFormat="1" applyFont="1" applyFill="1" applyBorder="1"/>
    <xf numFmtId="0" fontId="7" fillId="5" borderId="12" xfId="0" applyFont="1" applyFill="1" applyBorder="1"/>
    <xf numFmtId="0" fontId="7" fillId="11" borderId="12" xfId="0" applyFont="1" applyFill="1" applyBorder="1"/>
    <xf numFmtId="9" fontId="7" fillId="11" borderId="12" xfId="0" applyNumberFormat="1" applyFont="1" applyFill="1" applyBorder="1"/>
    <xf numFmtId="18" fontId="7" fillId="11" borderId="12" xfId="0" applyNumberFormat="1" applyFont="1" applyFill="1" applyBorder="1"/>
    <xf numFmtId="0" fontId="7" fillId="8" borderId="12" xfId="0" applyFont="1" applyFill="1" applyBorder="1"/>
    <xf numFmtId="0" fontId="7" fillId="14" borderId="12" xfId="0" applyFont="1" applyFill="1" applyBorder="1"/>
    <xf numFmtId="0" fontId="7" fillId="10" borderId="12" xfId="0" applyFont="1" applyFill="1" applyBorder="1"/>
    <xf numFmtId="9" fontId="7" fillId="14" borderId="12" xfId="0" applyNumberFormat="1" applyFont="1" applyFill="1" applyBorder="1"/>
    <xf numFmtId="0" fontId="7" fillId="8" borderId="12" xfId="0" applyNumberFormat="1" applyFont="1" applyFill="1" applyBorder="1" applyAlignment="1">
      <alignment horizontal="right"/>
    </xf>
    <xf numFmtId="0" fontId="7" fillId="2" borderId="12" xfId="0" applyFont="1" applyFill="1" applyBorder="1"/>
    <xf numFmtId="0" fontId="7" fillId="9" borderId="12" xfId="0" applyFont="1" applyFill="1" applyBorder="1"/>
    <xf numFmtId="0" fontId="7" fillId="6" borderId="12" xfId="0" applyFont="1" applyFill="1" applyBorder="1"/>
    <xf numFmtId="0" fontId="7" fillId="15" borderId="12" xfId="0" applyFont="1" applyFill="1" applyBorder="1"/>
    <xf numFmtId="0" fontId="7" fillId="0" borderId="10" xfId="0" applyFont="1" applyBorder="1"/>
    <xf numFmtId="0" fontId="6" fillId="17" borderId="11" xfId="0" applyFont="1" applyFill="1" applyBorder="1" applyAlignment="1">
      <alignment horizontal="left" vertical="top" wrapText="1"/>
    </xf>
    <xf numFmtId="0" fontId="7" fillId="17" borderId="12" xfId="0" applyFont="1" applyFill="1" applyBorder="1"/>
    <xf numFmtId="0" fontId="7" fillId="17" borderId="1" xfId="0" applyFont="1" applyFill="1" applyBorder="1"/>
    <xf numFmtId="0" fontId="11" fillId="17" borderId="1" xfId="0" applyFont="1" applyFill="1" applyBorder="1"/>
    <xf numFmtId="0" fontId="6" fillId="16" borderId="0" xfId="0" applyFont="1" applyFill="1" applyAlignment="1">
      <alignment horizontal="right"/>
    </xf>
    <xf numFmtId="3" fontId="7" fillId="16" borderId="0" xfId="0" applyNumberFormat="1" applyFont="1" applyFill="1"/>
    <xf numFmtId="166" fontId="7" fillId="16" borderId="0" xfId="0" applyNumberFormat="1" applyFont="1" applyFill="1"/>
    <xf numFmtId="9" fontId="7" fillId="16" borderId="0" xfId="0" applyNumberFormat="1" applyFont="1" applyFill="1"/>
    <xf numFmtId="5" fontId="7" fillId="16" borderId="0" xfId="0" applyNumberFormat="1" applyFont="1" applyFill="1"/>
    <xf numFmtId="0" fontId="6" fillId="16" borderId="0" xfId="0" applyFont="1" applyFill="1" applyBorder="1"/>
    <xf numFmtId="0" fontId="7" fillId="16" borderId="0" xfId="0" applyFont="1" applyFill="1" applyBorder="1"/>
    <xf numFmtId="3" fontId="7" fillId="16" borderId="0" xfId="0" applyNumberFormat="1" applyFont="1" applyFill="1" applyBorder="1"/>
    <xf numFmtId="165" fontId="7" fillId="16" borderId="0" xfId="0" applyNumberFormat="1" applyFont="1" applyFill="1" applyBorder="1"/>
    <xf numFmtId="9" fontId="7" fillId="16" borderId="0" xfId="0" applyNumberFormat="1" applyFont="1" applyFill="1" applyBorder="1"/>
    <xf numFmtId="2" fontId="7" fillId="16" borderId="0" xfId="0" applyNumberFormat="1" applyFont="1" applyFill="1" applyBorder="1"/>
    <xf numFmtId="164" fontId="7" fillId="16" borderId="0" xfId="0" applyNumberFormat="1" applyFont="1" applyFill="1" applyBorder="1"/>
    <xf numFmtId="1" fontId="7" fillId="16" borderId="0" xfId="0" applyNumberFormat="1" applyFont="1" applyFill="1" applyBorder="1"/>
    <xf numFmtId="0" fontId="7" fillId="16" borderId="0" xfId="0" applyNumberFormat="1" applyFont="1" applyFill="1" applyBorder="1" applyAlignment="1">
      <alignment horizontal="right"/>
    </xf>
    <xf numFmtId="9" fontId="7" fillId="14" borderId="13" xfId="0" applyNumberFormat="1" applyFont="1" applyFill="1" applyBorder="1"/>
    <xf numFmtId="0" fontId="12" fillId="18" borderId="0" xfId="0" applyFont="1" applyFill="1"/>
    <xf numFmtId="0" fontId="12" fillId="0" borderId="0" xfId="0" applyFont="1"/>
    <xf numFmtId="0" fontId="12" fillId="0" borderId="0" xfId="0" applyFont="1" applyAlignment="1">
      <alignment vertical="top" wrapText="1"/>
    </xf>
    <xf numFmtId="0" fontId="12" fillId="0" borderId="0" xfId="0" applyFont="1" applyFill="1"/>
    <xf numFmtId="0" fontId="12" fillId="18" borderId="0" xfId="0" applyFont="1" applyFill="1" applyAlignment="1">
      <alignment vertical="top" wrapText="1"/>
    </xf>
    <xf numFmtId="0" fontId="12" fillId="0" borderId="9" xfId="0" applyFont="1" applyBorder="1" applyAlignment="1">
      <alignment vertical="top" wrapText="1"/>
    </xf>
    <xf numFmtId="0" fontId="13" fillId="0" borderId="0" xfId="0" applyFont="1" applyAlignment="1">
      <alignment vertical="top"/>
    </xf>
    <xf numFmtId="2" fontId="7" fillId="7" borderId="14" xfId="0" applyNumberFormat="1" applyFont="1" applyFill="1" applyBorder="1"/>
    <xf numFmtId="164" fontId="7" fillId="10" borderId="14" xfId="0" applyNumberFormat="1" applyFont="1" applyFill="1" applyBorder="1"/>
    <xf numFmtId="9" fontId="7" fillId="10" borderId="14" xfId="0" applyNumberFormat="1" applyFont="1" applyFill="1" applyBorder="1"/>
    <xf numFmtId="3" fontId="7" fillId="10" borderId="14" xfId="0" applyNumberFormat="1" applyFont="1" applyFill="1" applyBorder="1"/>
    <xf numFmtId="0" fontId="7" fillId="4" borderId="2" xfId="0" applyFont="1" applyFill="1" applyBorder="1"/>
    <xf numFmtId="9" fontId="7" fillId="2" borderId="2" xfId="0" applyNumberFormat="1" applyFont="1" applyFill="1" applyBorder="1"/>
    <xf numFmtId="10" fontId="7" fillId="2" borderId="1" xfId="0" applyNumberFormat="1" applyFont="1" applyFill="1" applyBorder="1"/>
    <xf numFmtId="10" fontId="7" fillId="7" borderId="1" xfId="0" applyNumberFormat="1" applyFont="1" applyFill="1" applyBorder="1"/>
    <xf numFmtId="9" fontId="7" fillId="11" borderId="1" xfId="0" applyNumberFormat="1" applyFont="1" applyFill="1" applyBorder="1" applyAlignment="1">
      <alignment horizontal="right"/>
    </xf>
    <xf numFmtId="0" fontId="16" fillId="2" borderId="1" xfId="0" applyFont="1" applyFill="1" applyBorder="1"/>
    <xf numFmtId="0" fontId="16" fillId="9" borderId="1" xfId="0" applyFont="1" applyFill="1" applyBorder="1"/>
    <xf numFmtId="0" fontId="16" fillId="6" borderId="1" xfId="0" applyFont="1" applyFill="1" applyBorder="1"/>
    <xf numFmtId="0" fontId="16" fillId="15" borderId="1" xfId="0" applyFont="1" applyFill="1" applyBorder="1"/>
    <xf numFmtId="0" fontId="7" fillId="5" borderId="3" xfId="0" applyFont="1" applyFill="1" applyBorder="1"/>
    <xf numFmtId="0" fontId="11" fillId="0" borderId="11" xfId="0" applyFont="1" applyBorder="1" applyAlignment="1">
      <alignment horizontal="left" indent="1"/>
    </xf>
    <xf numFmtId="0" fontId="11" fillId="0" borderId="15" xfId="0" applyFont="1" applyBorder="1"/>
    <xf numFmtId="0" fontId="7" fillId="16" borderId="16" xfId="0" applyFont="1" applyFill="1" applyBorder="1"/>
    <xf numFmtId="0" fontId="11" fillId="7" borderId="15" xfId="0" applyFont="1" applyFill="1" applyBorder="1"/>
    <xf numFmtId="0" fontId="11" fillId="17" borderId="11" xfId="0" applyFont="1" applyFill="1" applyBorder="1"/>
    <xf numFmtId="3" fontId="11" fillId="4" borderId="11" xfId="0" applyNumberFormat="1" applyFont="1" applyFill="1" applyBorder="1"/>
    <xf numFmtId="165" fontId="11" fillId="4" borderId="11" xfId="0" applyNumberFormat="1" applyFont="1" applyFill="1" applyBorder="1"/>
    <xf numFmtId="9" fontId="11" fillId="4" borderId="11" xfId="0" applyNumberFormat="1" applyFont="1" applyFill="1" applyBorder="1"/>
    <xf numFmtId="2" fontId="11" fillId="7" borderId="15" xfId="0" applyNumberFormat="1" applyFont="1" applyFill="1" applyBorder="1"/>
    <xf numFmtId="164" fontId="11" fillId="10" borderId="15" xfId="0" applyNumberFormat="1" applyFont="1" applyFill="1" applyBorder="1"/>
    <xf numFmtId="9" fontId="11" fillId="10" borderId="15" xfId="0" applyNumberFormat="1" applyFont="1" applyFill="1" applyBorder="1"/>
    <xf numFmtId="3" fontId="11" fillId="10" borderId="15" xfId="0" applyNumberFormat="1" applyFont="1" applyFill="1" applyBorder="1"/>
    <xf numFmtId="0" fontId="7" fillId="17" borderId="11" xfId="0" applyFont="1" applyFill="1" applyBorder="1"/>
    <xf numFmtId="9" fontId="7" fillId="0" borderId="0" xfId="12" applyFont="1"/>
    <xf numFmtId="0" fontId="7" fillId="4" borderId="17" xfId="0" applyFont="1" applyFill="1" applyBorder="1"/>
    <xf numFmtId="9" fontId="7" fillId="11" borderId="12" xfId="0" applyNumberFormat="1" applyFont="1" applyFill="1" applyBorder="1" applyAlignment="1">
      <alignment horizontal="right"/>
    </xf>
    <xf numFmtId="0" fontId="16" fillId="2" borderId="12" xfId="0" applyFont="1" applyFill="1" applyBorder="1"/>
    <xf numFmtId="0" fontId="16" fillId="9" borderId="12" xfId="0" applyFont="1" applyFill="1" applyBorder="1"/>
    <xf numFmtId="0" fontId="16" fillId="6" borderId="12" xfId="0" applyFont="1" applyFill="1" applyBorder="1"/>
    <xf numFmtId="0" fontId="16" fillId="15" borderId="12" xfId="0" applyFont="1" applyFill="1" applyBorder="1"/>
    <xf numFmtId="0" fontId="7" fillId="17" borderId="13" xfId="0" applyFont="1" applyFill="1" applyBorder="1"/>
    <xf numFmtId="3" fontId="7" fillId="4" borderId="2" xfId="0" applyNumberFormat="1" applyFont="1" applyFill="1" applyBorder="1"/>
    <xf numFmtId="9" fontId="6" fillId="2" borderId="27" xfId="0" applyNumberFormat="1" applyFont="1" applyFill="1" applyBorder="1"/>
    <xf numFmtId="3" fontId="7" fillId="7" borderId="1" xfId="0" applyNumberFormat="1" applyFont="1" applyFill="1" applyBorder="1"/>
    <xf numFmtId="9" fontId="7" fillId="2" borderId="1" xfId="0" applyNumberFormat="1" applyFont="1" applyFill="1" applyBorder="1" applyAlignment="1">
      <alignment wrapText="1"/>
    </xf>
    <xf numFmtId="9" fontId="7" fillId="2" borderId="11" xfId="0" applyNumberFormat="1" applyFont="1" applyFill="1" applyBorder="1"/>
    <xf numFmtId="9" fontId="7" fillId="2" borderId="8" xfId="0" applyNumberFormat="1" applyFont="1" applyFill="1" applyBorder="1" applyAlignment="1">
      <alignment wrapText="1"/>
    </xf>
    <xf numFmtId="9" fontId="7" fillId="2" borderId="8" xfId="0" applyNumberFormat="1" applyFont="1" applyFill="1" applyBorder="1"/>
    <xf numFmtId="1" fontId="7" fillId="2" borderId="8" xfId="0" applyNumberFormat="1" applyFont="1" applyFill="1" applyBorder="1"/>
    <xf numFmtId="1" fontId="7" fillId="2" borderId="1" xfId="0" applyNumberFormat="1" applyFont="1" applyFill="1" applyBorder="1"/>
    <xf numFmtId="9" fontId="7" fillId="0" borderId="0" xfId="0" applyNumberFormat="1" applyFont="1"/>
    <xf numFmtId="0" fontId="7" fillId="11" borderId="2" xfId="0" applyFont="1" applyFill="1" applyBorder="1"/>
    <xf numFmtId="0" fontId="7" fillId="8" borderId="3" xfId="0" applyFont="1" applyFill="1" applyBorder="1"/>
    <xf numFmtId="9" fontId="7" fillId="14" borderId="11" xfId="0" applyNumberFormat="1" applyFont="1" applyFill="1" applyBorder="1"/>
    <xf numFmtId="9" fontId="7" fillId="14" borderId="28" xfId="0" applyNumberFormat="1" applyFont="1" applyFill="1" applyBorder="1"/>
    <xf numFmtId="9" fontId="7" fillId="2" borderId="29" xfId="0" applyNumberFormat="1" applyFont="1" applyFill="1" applyBorder="1"/>
    <xf numFmtId="9" fontId="6" fillId="0" borderId="0" xfId="0" applyNumberFormat="1" applyFont="1" applyFill="1" applyBorder="1"/>
    <xf numFmtId="0" fontId="7" fillId="0" borderId="0" xfId="0" applyFont="1" applyFill="1" applyBorder="1"/>
    <xf numFmtId="9" fontId="7" fillId="0" borderId="0" xfId="0" applyNumberFormat="1" applyFont="1" applyFill="1" applyBorder="1"/>
    <xf numFmtId="0" fontId="6" fillId="0" borderId="0" xfId="0" applyFont="1" applyFill="1" applyBorder="1"/>
    <xf numFmtId="9" fontId="7" fillId="2" borderId="7" xfId="0" applyNumberFormat="1" applyFont="1" applyFill="1" applyBorder="1"/>
    <xf numFmtId="0" fontId="14" fillId="6" borderId="0" xfId="0" applyFont="1" applyFill="1" applyAlignment="1">
      <alignment horizontal="center"/>
    </xf>
    <xf numFmtId="0" fontId="12" fillId="0" borderId="0" xfId="0" applyFont="1" applyAlignment="1">
      <alignment horizontal="left" vertical="top" wrapText="1"/>
    </xf>
    <xf numFmtId="0" fontId="6" fillId="7" borderId="1" xfId="0" applyFont="1" applyFill="1" applyBorder="1" applyAlignment="1">
      <alignment horizontal="center" wrapText="1"/>
    </xf>
    <xf numFmtId="0" fontId="6" fillId="4" borderId="1" xfId="0" applyFont="1" applyFill="1" applyBorder="1" applyAlignment="1">
      <alignment horizontal="center" wrapText="1"/>
    </xf>
    <xf numFmtId="0" fontId="6" fillId="5" borderId="1" xfId="0" applyFont="1" applyFill="1" applyBorder="1" applyAlignment="1">
      <alignment horizontal="center" wrapText="1"/>
    </xf>
    <xf numFmtId="0" fontId="6" fillId="8" borderId="1" xfId="0" applyFont="1" applyFill="1" applyBorder="1" applyAlignment="1">
      <alignment horizontal="center" wrapText="1"/>
    </xf>
    <xf numFmtId="0" fontId="6" fillId="10" borderId="2" xfId="0" applyFont="1" applyFill="1" applyBorder="1" applyAlignment="1">
      <alignment horizontal="center" wrapText="1"/>
    </xf>
    <xf numFmtId="0" fontId="6" fillId="10" borderId="5" xfId="0" applyFont="1" applyFill="1" applyBorder="1" applyAlignment="1">
      <alignment horizontal="center" wrapText="1"/>
    </xf>
    <xf numFmtId="0" fontId="6" fillId="7" borderId="2" xfId="0" applyFont="1" applyFill="1" applyBorder="1" applyAlignment="1">
      <alignment horizontal="center" wrapText="1"/>
    </xf>
    <xf numFmtId="0" fontId="6" fillId="7" borderId="5" xfId="0" applyFont="1" applyFill="1" applyBorder="1" applyAlignment="1">
      <alignment horizontal="center" wrapText="1"/>
    </xf>
    <xf numFmtId="0" fontId="6" fillId="7" borderId="3" xfId="0" applyFont="1" applyFill="1" applyBorder="1" applyAlignment="1">
      <alignment horizontal="center" wrapText="1"/>
    </xf>
    <xf numFmtId="0" fontId="6" fillId="2" borderId="2" xfId="0" applyFont="1" applyFill="1" applyBorder="1" applyAlignment="1">
      <alignment horizontal="center" wrapText="1"/>
    </xf>
    <xf numFmtId="0" fontId="6" fillId="2" borderId="5" xfId="0" applyFont="1" applyFill="1" applyBorder="1" applyAlignment="1">
      <alignment horizontal="center" wrapText="1"/>
    </xf>
    <xf numFmtId="0" fontId="6" fillId="2" borderId="3" xfId="0" applyFont="1" applyFill="1" applyBorder="1" applyAlignment="1">
      <alignment horizontal="center" wrapText="1"/>
    </xf>
    <xf numFmtId="0" fontId="6" fillId="2" borderId="1" xfId="0" applyFont="1" applyFill="1" applyBorder="1" applyAlignment="1">
      <alignment horizontal="center" wrapText="1"/>
    </xf>
    <xf numFmtId="0" fontId="6" fillId="9" borderId="1" xfId="0" applyFont="1" applyFill="1" applyBorder="1" applyAlignment="1">
      <alignment horizontal="center" wrapText="1"/>
    </xf>
    <xf numFmtId="0" fontId="6" fillId="10" borderId="1" xfId="0" applyFont="1" applyFill="1" applyBorder="1" applyAlignment="1">
      <alignment horizontal="center" wrapText="1"/>
    </xf>
    <xf numFmtId="0" fontId="6" fillId="11" borderId="2" xfId="0" applyFont="1" applyFill="1" applyBorder="1" applyAlignment="1">
      <alignment horizontal="center" wrapText="1"/>
    </xf>
    <xf numFmtId="0" fontId="6" fillId="11" borderId="5" xfId="0" applyFont="1" applyFill="1" applyBorder="1" applyAlignment="1">
      <alignment horizontal="center" wrapText="1"/>
    </xf>
    <xf numFmtId="0" fontId="6" fillId="11" borderId="3" xfId="0" applyFont="1" applyFill="1" applyBorder="1" applyAlignment="1">
      <alignment horizontal="center" wrapText="1"/>
    </xf>
    <xf numFmtId="0" fontId="6" fillId="3" borderId="1" xfId="0" applyFont="1" applyFill="1" applyBorder="1" applyAlignment="1">
      <alignment horizontal="center" wrapText="1"/>
    </xf>
    <xf numFmtId="0" fontId="6" fillId="14" borderId="1" xfId="0" applyFont="1" applyFill="1" applyBorder="1" applyAlignment="1">
      <alignment horizontal="center" wrapText="1"/>
    </xf>
  </cellXfs>
  <cellStyles count="60">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2" xfId="2"/>
    <cellStyle name="Comma 3" xfId="53"/>
    <cellStyle name="Currency 2" xfId="3"/>
    <cellStyle name="DataColumnHeading" xfId="4"/>
    <cellStyle name="Explanatory Text" xfId="26" builtinId="53" customBuiltin="1"/>
    <cellStyle name="Good" xfId="17" builtinId="26" customBuiltin="1"/>
    <cellStyle name="Good 2" xfId="5"/>
    <cellStyle name="Heading 1" xfId="13" builtinId="16" customBuiltin="1"/>
    <cellStyle name="Heading 2" xfId="14" builtinId="17" customBuiltin="1"/>
    <cellStyle name="Heading 3" xfId="15" builtinId="18" customBuiltin="1"/>
    <cellStyle name="Heading 4" xfId="16" builtinId="19" customBuiltin="1"/>
    <cellStyle name="Hyperlink 2" xfId="10"/>
    <cellStyle name="Input" xfId="20" builtinId="20" customBuiltin="1"/>
    <cellStyle name="Linked Cell" xfId="23" builtinId="24" customBuiltin="1"/>
    <cellStyle name="Neutral" xfId="19" builtinId="28" customBuiltin="1"/>
    <cellStyle name="Normal" xfId="0" builtinId="0"/>
    <cellStyle name="Normal 2" xfId="1"/>
    <cellStyle name="Normal 3" xfId="11"/>
    <cellStyle name="Normal 4" xfId="9"/>
    <cellStyle name="Normal 5" xfId="57"/>
    <cellStyle name="Normal 5 2" xfId="59"/>
    <cellStyle name="Normal 6" xfId="52"/>
    <cellStyle name="Note 2" xfId="54"/>
    <cellStyle name="Output" xfId="21" builtinId="21" customBuiltin="1"/>
    <cellStyle name="ParameterValue" xfId="6"/>
    <cellStyle name="Percent" xfId="12" builtinId="5"/>
    <cellStyle name="Percent 2" xfId="7"/>
    <cellStyle name="Percent 3" xfId="58"/>
    <cellStyle name="Percent 4" xfId="55"/>
    <cellStyle name="SectionHeading" xfId="8"/>
    <cellStyle name="Title 2" xfId="56"/>
    <cellStyle name="Total" xfId="27" builtinId="25" customBuiltin="1"/>
    <cellStyle name="Warning Text" xfId="25" builtinId="11" customBuiltin="1"/>
  </cellStyles>
  <dxfs count="0"/>
  <tableStyles count="0" defaultTableStyle="TableStyleMedium2" defaultPivotStyle="PivotStyleLight16"/>
  <colors>
    <mruColors>
      <color rgb="FFFFFF99"/>
      <color rgb="FFFFFFFF"/>
      <color rgb="FFCCCCFF"/>
      <color rgb="FFCCFF99"/>
      <color rgb="FFFF9999"/>
      <color rgb="FF00FFCC"/>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warlick@takethehop.com" TargetMode="External"/><Relationship Id="rId1" Type="http://schemas.openxmlformats.org/officeDocument/2006/relationships/hyperlink" Target="http://www.rollingplains.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cwarlick@takethehop.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rollingplain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87"/>
  <sheetViews>
    <sheetView zoomScale="130" zoomScaleNormal="130" workbookViewId="0"/>
  </sheetViews>
  <sheetFormatPr defaultColWidth="8.85546875" defaultRowHeight="12.75" x14ac:dyDescent="0.2"/>
  <cols>
    <col min="1" max="1" width="1.5703125" style="178" customWidth="1"/>
    <col min="2" max="10" width="12.7109375" style="176" customWidth="1"/>
    <col min="11" max="11" width="1.5703125" style="178" customWidth="1"/>
    <col min="12" max="16384" width="8.85546875" style="176"/>
  </cols>
  <sheetData>
    <row r="1" spans="1:11" ht="9.6" customHeight="1" x14ac:dyDescent="0.2">
      <c r="A1" s="175"/>
      <c r="B1" s="175"/>
      <c r="C1" s="175"/>
      <c r="D1" s="175"/>
      <c r="E1" s="175"/>
      <c r="F1" s="175"/>
      <c r="G1" s="175"/>
      <c r="H1" s="175"/>
      <c r="I1" s="175"/>
      <c r="J1" s="175"/>
      <c r="K1" s="175"/>
    </row>
    <row r="2" spans="1:11" ht="15.75" x14ac:dyDescent="0.25">
      <c r="A2" s="175"/>
      <c r="B2" s="237" t="s">
        <v>1091</v>
      </c>
      <c r="C2" s="237"/>
      <c r="D2" s="237"/>
      <c r="E2" s="237"/>
      <c r="F2" s="237"/>
      <c r="G2" s="237"/>
      <c r="H2" s="237"/>
      <c r="I2" s="237"/>
      <c r="J2" s="237"/>
      <c r="K2" s="175"/>
    </row>
    <row r="3" spans="1:11" ht="13.15" customHeight="1" x14ac:dyDescent="0.2">
      <c r="A3" s="175"/>
      <c r="B3" s="238" t="s">
        <v>1095</v>
      </c>
      <c r="C3" s="238"/>
      <c r="D3" s="238"/>
      <c r="E3" s="238"/>
      <c r="F3" s="238"/>
      <c r="G3" s="238"/>
      <c r="H3" s="238"/>
      <c r="I3" s="238"/>
      <c r="J3" s="238"/>
      <c r="K3" s="175"/>
    </row>
    <row r="4" spans="1:11" ht="13.15" customHeight="1" x14ac:dyDescent="0.2">
      <c r="A4" s="175"/>
      <c r="B4" s="238"/>
      <c r="C4" s="238"/>
      <c r="D4" s="238"/>
      <c r="E4" s="238"/>
      <c r="F4" s="238"/>
      <c r="G4" s="238"/>
      <c r="H4" s="238"/>
      <c r="I4" s="238"/>
      <c r="J4" s="238"/>
      <c r="K4" s="175"/>
    </row>
    <row r="5" spans="1:11" ht="13.15" customHeight="1" x14ac:dyDescent="0.2">
      <c r="A5" s="175"/>
      <c r="B5" s="238"/>
      <c r="C5" s="238"/>
      <c r="D5" s="238"/>
      <c r="E5" s="238"/>
      <c r="F5" s="238"/>
      <c r="G5" s="238"/>
      <c r="H5" s="238"/>
      <c r="I5" s="238"/>
      <c r="J5" s="238"/>
      <c r="K5" s="175"/>
    </row>
    <row r="6" spans="1:11" ht="13.15" customHeight="1" x14ac:dyDescent="0.2">
      <c r="A6" s="175"/>
      <c r="B6" s="238"/>
      <c r="C6" s="238"/>
      <c r="D6" s="238"/>
      <c r="E6" s="238"/>
      <c r="F6" s="238"/>
      <c r="G6" s="238"/>
      <c r="H6" s="238"/>
      <c r="I6" s="238"/>
      <c r="J6" s="238"/>
      <c r="K6" s="175"/>
    </row>
    <row r="7" spans="1:11" ht="13.15" customHeight="1" x14ac:dyDescent="0.2">
      <c r="A7" s="175"/>
      <c r="B7" s="238"/>
      <c r="C7" s="238"/>
      <c r="D7" s="238"/>
      <c r="E7" s="238"/>
      <c r="F7" s="238"/>
      <c r="G7" s="238"/>
      <c r="H7" s="238"/>
      <c r="I7" s="238"/>
      <c r="J7" s="238"/>
      <c r="K7" s="175"/>
    </row>
    <row r="8" spans="1:11" ht="13.15" customHeight="1" x14ac:dyDescent="0.2">
      <c r="A8" s="175"/>
      <c r="B8" s="238"/>
      <c r="C8" s="238"/>
      <c r="D8" s="238"/>
      <c r="E8" s="238"/>
      <c r="F8" s="238"/>
      <c r="G8" s="238"/>
      <c r="H8" s="238"/>
      <c r="I8" s="238"/>
      <c r="J8" s="238"/>
      <c r="K8" s="175"/>
    </row>
    <row r="9" spans="1:11" ht="13.15" customHeight="1" x14ac:dyDescent="0.2">
      <c r="A9" s="175"/>
      <c r="B9" s="238"/>
      <c r="C9" s="238"/>
      <c r="D9" s="238"/>
      <c r="E9" s="238"/>
      <c r="F9" s="238"/>
      <c r="G9" s="238"/>
      <c r="H9" s="238"/>
      <c r="I9" s="238"/>
      <c r="J9" s="238"/>
      <c r="K9" s="175"/>
    </row>
    <row r="10" spans="1:11" ht="13.15" customHeight="1" x14ac:dyDescent="0.2">
      <c r="A10" s="175"/>
      <c r="B10" s="238"/>
      <c r="C10" s="238"/>
      <c r="D10" s="238"/>
      <c r="E10" s="238"/>
      <c r="F10" s="238"/>
      <c r="G10" s="238"/>
      <c r="H10" s="238"/>
      <c r="I10" s="238"/>
      <c r="J10" s="238"/>
      <c r="K10" s="175"/>
    </row>
    <row r="11" spans="1:11" ht="13.15" customHeight="1" x14ac:dyDescent="0.2">
      <c r="A11" s="175"/>
      <c r="B11" s="238"/>
      <c r="C11" s="238"/>
      <c r="D11" s="238"/>
      <c r="E11" s="238"/>
      <c r="F11" s="238"/>
      <c r="G11" s="238"/>
      <c r="H11" s="238"/>
      <c r="I11" s="238"/>
      <c r="J11" s="238"/>
      <c r="K11" s="175"/>
    </row>
    <row r="12" spans="1:11" ht="13.15" customHeight="1" x14ac:dyDescent="0.2">
      <c r="A12" s="175"/>
      <c r="B12" s="238"/>
      <c r="C12" s="238"/>
      <c r="D12" s="238"/>
      <c r="E12" s="238"/>
      <c r="F12" s="238"/>
      <c r="G12" s="238"/>
      <c r="H12" s="238"/>
      <c r="I12" s="238"/>
      <c r="J12" s="238"/>
      <c r="K12" s="175"/>
    </row>
    <row r="13" spans="1:11" ht="13.15" customHeight="1" x14ac:dyDescent="0.2">
      <c r="A13" s="175"/>
      <c r="B13" s="238"/>
      <c r="C13" s="238"/>
      <c r="D13" s="238"/>
      <c r="E13" s="238"/>
      <c r="F13" s="238"/>
      <c r="G13" s="238"/>
      <c r="H13" s="238"/>
      <c r="I13" s="238"/>
      <c r="J13" s="238"/>
      <c r="K13" s="175"/>
    </row>
    <row r="14" spans="1:11" ht="13.15" customHeight="1" x14ac:dyDescent="0.2">
      <c r="A14" s="175"/>
      <c r="B14" s="238"/>
      <c r="C14" s="238"/>
      <c r="D14" s="238"/>
      <c r="E14" s="238"/>
      <c r="F14" s="238"/>
      <c r="G14" s="238"/>
      <c r="H14" s="238"/>
      <c r="I14" s="238"/>
      <c r="J14" s="238"/>
      <c r="K14" s="175"/>
    </row>
    <row r="15" spans="1:11" ht="13.15" customHeight="1" x14ac:dyDescent="0.2">
      <c r="A15" s="175"/>
      <c r="B15" s="238"/>
      <c r="C15" s="238"/>
      <c r="D15" s="238"/>
      <c r="E15" s="238"/>
      <c r="F15" s="238"/>
      <c r="G15" s="238"/>
      <c r="H15" s="238"/>
      <c r="I15" s="238"/>
      <c r="J15" s="238"/>
      <c r="K15" s="175"/>
    </row>
    <row r="16" spans="1:11" ht="13.15" customHeight="1" x14ac:dyDescent="0.2">
      <c r="A16" s="175"/>
      <c r="B16" s="238"/>
      <c r="C16" s="238"/>
      <c r="D16" s="238"/>
      <c r="E16" s="238"/>
      <c r="F16" s="238"/>
      <c r="G16" s="238"/>
      <c r="H16" s="238"/>
      <c r="I16" s="238"/>
      <c r="J16" s="238"/>
      <c r="K16" s="175"/>
    </row>
    <row r="17" spans="1:11" ht="13.15" customHeight="1" x14ac:dyDescent="0.2">
      <c r="A17" s="175"/>
      <c r="B17" s="238"/>
      <c r="C17" s="238"/>
      <c r="D17" s="238"/>
      <c r="E17" s="238"/>
      <c r="F17" s="238"/>
      <c r="G17" s="238"/>
      <c r="H17" s="238"/>
      <c r="I17" s="238"/>
      <c r="J17" s="238"/>
      <c r="K17" s="175"/>
    </row>
    <row r="18" spans="1:11" ht="15.75" x14ac:dyDescent="0.25">
      <c r="A18" s="175"/>
      <c r="B18" s="237" t="s">
        <v>1096</v>
      </c>
      <c r="C18" s="237"/>
      <c r="D18" s="237"/>
      <c r="E18" s="237"/>
      <c r="F18" s="237"/>
      <c r="G18" s="237"/>
      <c r="H18" s="237"/>
      <c r="I18" s="237"/>
      <c r="J18" s="237"/>
      <c r="K18" s="175"/>
    </row>
    <row r="19" spans="1:11" ht="13.9" customHeight="1" x14ac:dyDescent="0.2">
      <c r="A19" s="175"/>
      <c r="B19" s="177"/>
      <c r="C19" s="177"/>
      <c r="D19" s="177"/>
      <c r="E19" s="177"/>
      <c r="F19" s="177"/>
      <c r="G19" s="177"/>
      <c r="H19" s="177"/>
      <c r="I19" s="177"/>
      <c r="J19" s="177"/>
      <c r="K19" s="175"/>
    </row>
    <row r="20" spans="1:11" ht="13.9" customHeight="1" x14ac:dyDescent="0.2">
      <c r="A20" s="175"/>
      <c r="B20" s="177"/>
      <c r="C20" s="180"/>
      <c r="D20" s="181" t="s">
        <v>1097</v>
      </c>
      <c r="E20" s="177"/>
      <c r="F20" s="177"/>
      <c r="G20" s="177"/>
      <c r="H20" s="177"/>
      <c r="I20" s="177"/>
      <c r="J20" s="177"/>
      <c r="K20" s="175"/>
    </row>
    <row r="21" spans="1:11" ht="13.9" customHeight="1" x14ac:dyDescent="0.2">
      <c r="A21" s="175"/>
      <c r="B21" s="177"/>
      <c r="C21" s="177"/>
      <c r="D21" s="177"/>
      <c r="E21" s="177"/>
      <c r="F21" s="177"/>
      <c r="G21" s="177"/>
      <c r="H21" s="177"/>
      <c r="I21" s="177"/>
      <c r="J21" s="177"/>
      <c r="K21" s="175"/>
    </row>
    <row r="22" spans="1:11" ht="15.75" x14ac:dyDescent="0.25">
      <c r="A22" s="175"/>
      <c r="B22" s="237" t="s">
        <v>1086</v>
      </c>
      <c r="C22" s="237"/>
      <c r="D22" s="237"/>
      <c r="E22" s="237"/>
      <c r="F22" s="237"/>
      <c r="G22" s="237"/>
      <c r="H22" s="237"/>
      <c r="I22" s="237"/>
      <c r="J22" s="237"/>
      <c r="K22" s="175"/>
    </row>
    <row r="23" spans="1:11" ht="19.899999999999999" customHeight="1" x14ac:dyDescent="0.2">
      <c r="A23" s="175"/>
      <c r="B23" s="238" t="s">
        <v>1092</v>
      </c>
      <c r="C23" s="238"/>
      <c r="D23" s="238"/>
      <c r="E23" s="238"/>
      <c r="F23" s="238"/>
      <c r="G23" s="238"/>
      <c r="H23" s="238"/>
      <c r="I23" s="238"/>
      <c r="J23" s="238"/>
      <c r="K23" s="175"/>
    </row>
    <row r="24" spans="1:11" ht="19.899999999999999" customHeight="1" x14ac:dyDescent="0.2">
      <c r="A24" s="175"/>
      <c r="B24" s="238"/>
      <c r="C24" s="238"/>
      <c r="D24" s="238"/>
      <c r="E24" s="238"/>
      <c r="F24" s="238"/>
      <c r="G24" s="238"/>
      <c r="H24" s="238"/>
      <c r="I24" s="238"/>
      <c r="J24" s="238"/>
      <c r="K24" s="175"/>
    </row>
    <row r="25" spans="1:11" ht="19.899999999999999" customHeight="1" x14ac:dyDescent="0.2">
      <c r="A25" s="175"/>
      <c r="B25" s="238"/>
      <c r="C25" s="238"/>
      <c r="D25" s="238"/>
      <c r="E25" s="238"/>
      <c r="F25" s="238"/>
      <c r="G25" s="238"/>
      <c r="H25" s="238"/>
      <c r="I25" s="238"/>
      <c r="J25" s="238"/>
      <c r="K25" s="175"/>
    </row>
    <row r="26" spans="1:11" ht="13.9" customHeight="1" x14ac:dyDescent="0.25">
      <c r="A26" s="175"/>
      <c r="B26" s="237" t="s">
        <v>1087</v>
      </c>
      <c r="C26" s="237"/>
      <c r="D26" s="237"/>
      <c r="E26" s="237"/>
      <c r="F26" s="237"/>
      <c r="G26" s="237"/>
      <c r="H26" s="237"/>
      <c r="I26" s="237"/>
      <c r="J26" s="237"/>
      <c r="K26" s="175"/>
    </row>
    <row r="27" spans="1:11" ht="19.899999999999999" customHeight="1" x14ac:dyDescent="0.2">
      <c r="A27" s="175"/>
      <c r="B27" s="238" t="s">
        <v>1088</v>
      </c>
      <c r="C27" s="238"/>
      <c r="D27" s="238"/>
      <c r="E27" s="238"/>
      <c r="F27" s="238"/>
      <c r="G27" s="238"/>
      <c r="H27" s="238"/>
      <c r="I27" s="238"/>
      <c r="J27" s="238"/>
      <c r="K27" s="175"/>
    </row>
    <row r="28" spans="1:11" ht="19.899999999999999" customHeight="1" x14ac:dyDescent="0.2">
      <c r="A28" s="175"/>
      <c r="B28" s="238"/>
      <c r="C28" s="238"/>
      <c r="D28" s="238"/>
      <c r="E28" s="238"/>
      <c r="F28" s="238"/>
      <c r="G28" s="238"/>
      <c r="H28" s="238"/>
      <c r="I28" s="238"/>
      <c r="J28" s="238"/>
      <c r="K28" s="175"/>
    </row>
    <row r="29" spans="1:11" ht="19.899999999999999" customHeight="1" x14ac:dyDescent="0.2">
      <c r="A29" s="175"/>
      <c r="B29" s="238"/>
      <c r="C29" s="238"/>
      <c r="D29" s="238"/>
      <c r="E29" s="238"/>
      <c r="F29" s="238"/>
      <c r="G29" s="238"/>
      <c r="H29" s="238"/>
      <c r="I29" s="238"/>
      <c r="J29" s="238"/>
      <c r="K29" s="175"/>
    </row>
    <row r="30" spans="1:11" ht="19.899999999999999" customHeight="1" x14ac:dyDescent="0.2">
      <c r="A30" s="175"/>
      <c r="B30" s="238"/>
      <c r="C30" s="238"/>
      <c r="D30" s="238"/>
      <c r="E30" s="238"/>
      <c r="F30" s="238"/>
      <c r="G30" s="238"/>
      <c r="H30" s="238"/>
      <c r="I30" s="238"/>
      <c r="J30" s="238"/>
      <c r="K30" s="175"/>
    </row>
    <row r="31" spans="1:11" ht="19.899999999999999" customHeight="1" x14ac:dyDescent="0.2">
      <c r="A31" s="175"/>
      <c r="B31" s="238"/>
      <c r="C31" s="238"/>
      <c r="D31" s="238"/>
      <c r="E31" s="238"/>
      <c r="F31" s="238"/>
      <c r="G31" s="238"/>
      <c r="H31" s="238"/>
      <c r="I31" s="238"/>
      <c r="J31" s="238"/>
      <c r="K31" s="175"/>
    </row>
    <row r="32" spans="1:11" ht="19.899999999999999" customHeight="1" x14ac:dyDescent="0.2">
      <c r="A32" s="175"/>
      <c r="B32" s="238"/>
      <c r="C32" s="238"/>
      <c r="D32" s="238"/>
      <c r="E32" s="238"/>
      <c r="F32" s="238"/>
      <c r="G32" s="238"/>
      <c r="H32" s="238"/>
      <c r="I32" s="238"/>
      <c r="J32" s="238"/>
      <c r="K32" s="175"/>
    </row>
    <row r="33" spans="1:11" ht="19.899999999999999" customHeight="1" x14ac:dyDescent="0.2">
      <c r="A33" s="175"/>
      <c r="B33" s="238"/>
      <c r="C33" s="238"/>
      <c r="D33" s="238"/>
      <c r="E33" s="238"/>
      <c r="F33" s="238"/>
      <c r="G33" s="238"/>
      <c r="H33" s="238"/>
      <c r="I33" s="238"/>
      <c r="J33" s="238"/>
      <c r="K33" s="175"/>
    </row>
    <row r="34" spans="1:11" ht="19.899999999999999" customHeight="1" x14ac:dyDescent="0.2">
      <c r="A34" s="175"/>
      <c r="B34" s="238"/>
      <c r="C34" s="238"/>
      <c r="D34" s="238"/>
      <c r="E34" s="238"/>
      <c r="F34" s="238"/>
      <c r="G34" s="238"/>
      <c r="H34" s="238"/>
      <c r="I34" s="238"/>
      <c r="J34" s="238"/>
      <c r="K34" s="175"/>
    </row>
    <row r="35" spans="1:11" ht="19.899999999999999" customHeight="1" x14ac:dyDescent="0.2">
      <c r="A35" s="175"/>
      <c r="B35" s="238"/>
      <c r="C35" s="238"/>
      <c r="D35" s="238"/>
      <c r="E35" s="238"/>
      <c r="F35" s="238"/>
      <c r="G35" s="238"/>
      <c r="H35" s="238"/>
      <c r="I35" s="238"/>
      <c r="J35" s="238"/>
      <c r="K35" s="175"/>
    </row>
    <row r="36" spans="1:11" ht="19.899999999999999" customHeight="1" x14ac:dyDescent="0.2">
      <c r="A36" s="175"/>
      <c r="B36" s="238"/>
      <c r="C36" s="238"/>
      <c r="D36" s="238"/>
      <c r="E36" s="238"/>
      <c r="F36" s="238"/>
      <c r="G36" s="238"/>
      <c r="H36" s="238"/>
      <c r="I36" s="238"/>
      <c r="J36" s="238"/>
      <c r="K36" s="175"/>
    </row>
    <row r="37" spans="1:11" ht="19.899999999999999" customHeight="1" x14ac:dyDescent="0.2">
      <c r="A37" s="175"/>
      <c r="B37" s="238"/>
      <c r="C37" s="238"/>
      <c r="D37" s="238"/>
      <c r="E37" s="238"/>
      <c r="F37" s="238"/>
      <c r="G37" s="238"/>
      <c r="H37" s="238"/>
      <c r="I37" s="238"/>
      <c r="J37" s="238"/>
      <c r="K37" s="175"/>
    </row>
    <row r="38" spans="1:11" ht="19.899999999999999" customHeight="1" x14ac:dyDescent="0.2">
      <c r="A38" s="175"/>
      <c r="B38" s="238"/>
      <c r="C38" s="238"/>
      <c r="D38" s="238"/>
      <c r="E38" s="238"/>
      <c r="F38" s="238"/>
      <c r="G38" s="238"/>
      <c r="H38" s="238"/>
      <c r="I38" s="238"/>
      <c r="J38" s="238"/>
      <c r="K38" s="175"/>
    </row>
    <row r="39" spans="1:11" ht="19.899999999999999" customHeight="1" x14ac:dyDescent="0.2">
      <c r="A39" s="175"/>
      <c r="B39" s="238"/>
      <c r="C39" s="238"/>
      <c r="D39" s="238"/>
      <c r="E39" s="238"/>
      <c r="F39" s="238"/>
      <c r="G39" s="238"/>
      <c r="H39" s="238"/>
      <c r="I39" s="238"/>
      <c r="J39" s="238"/>
      <c r="K39" s="175"/>
    </row>
    <row r="40" spans="1:11" ht="19.899999999999999" customHeight="1" x14ac:dyDescent="0.2">
      <c r="A40" s="175"/>
      <c r="B40" s="238"/>
      <c r="C40" s="238"/>
      <c r="D40" s="238"/>
      <c r="E40" s="238"/>
      <c r="F40" s="238"/>
      <c r="G40" s="238"/>
      <c r="H40" s="238"/>
      <c r="I40" s="238"/>
      <c r="J40" s="238"/>
      <c r="K40" s="175"/>
    </row>
    <row r="41" spans="1:11" ht="19.899999999999999" customHeight="1" x14ac:dyDescent="0.2">
      <c r="A41" s="175"/>
      <c r="B41" s="238"/>
      <c r="C41" s="238"/>
      <c r="D41" s="238"/>
      <c r="E41" s="238"/>
      <c r="F41" s="238"/>
      <c r="G41" s="238"/>
      <c r="H41" s="238"/>
      <c r="I41" s="238"/>
      <c r="J41" s="238"/>
      <c r="K41" s="175"/>
    </row>
    <row r="42" spans="1:11" ht="19.899999999999999" customHeight="1" x14ac:dyDescent="0.2">
      <c r="A42" s="175"/>
      <c r="B42" s="238"/>
      <c r="C42" s="238"/>
      <c r="D42" s="238"/>
      <c r="E42" s="238"/>
      <c r="F42" s="238"/>
      <c r="G42" s="238"/>
      <c r="H42" s="238"/>
      <c r="I42" s="238"/>
      <c r="J42" s="238"/>
      <c r="K42" s="175"/>
    </row>
    <row r="43" spans="1:11" ht="19.899999999999999" customHeight="1" x14ac:dyDescent="0.2">
      <c r="A43" s="175"/>
      <c r="B43" s="238"/>
      <c r="C43" s="238"/>
      <c r="D43" s="238"/>
      <c r="E43" s="238"/>
      <c r="F43" s="238"/>
      <c r="G43" s="238"/>
      <c r="H43" s="238"/>
      <c r="I43" s="238"/>
      <c r="J43" s="238"/>
      <c r="K43" s="175"/>
    </row>
    <row r="44" spans="1:11" ht="15.75" x14ac:dyDescent="0.25">
      <c r="A44" s="175"/>
      <c r="B44" s="237" t="s">
        <v>1089</v>
      </c>
      <c r="C44" s="237"/>
      <c r="D44" s="237"/>
      <c r="E44" s="237"/>
      <c r="F44" s="237"/>
      <c r="G44" s="237"/>
      <c r="H44" s="237"/>
      <c r="I44" s="237"/>
      <c r="J44" s="237"/>
      <c r="K44" s="175"/>
    </row>
    <row r="45" spans="1:11" ht="15" customHeight="1" x14ac:dyDescent="0.2">
      <c r="A45" s="175"/>
      <c r="B45" s="238" t="s">
        <v>1093</v>
      </c>
      <c r="C45" s="238"/>
      <c r="D45" s="238"/>
      <c r="E45" s="238"/>
      <c r="F45" s="238"/>
      <c r="G45" s="238"/>
      <c r="H45" s="238"/>
      <c r="I45" s="238"/>
      <c r="J45" s="238"/>
      <c r="K45" s="175"/>
    </row>
    <row r="46" spans="1:11" ht="15" customHeight="1" x14ac:dyDescent="0.2">
      <c r="A46" s="175"/>
      <c r="B46" s="238"/>
      <c r="C46" s="238"/>
      <c r="D46" s="238"/>
      <c r="E46" s="238"/>
      <c r="F46" s="238"/>
      <c r="G46" s="238"/>
      <c r="H46" s="238"/>
      <c r="I46" s="238"/>
      <c r="J46" s="238"/>
      <c r="K46" s="175"/>
    </row>
    <row r="47" spans="1:11" ht="15" customHeight="1" x14ac:dyDescent="0.2">
      <c r="A47" s="175"/>
      <c r="B47" s="238"/>
      <c r="C47" s="238"/>
      <c r="D47" s="238"/>
      <c r="E47" s="238"/>
      <c r="F47" s="238"/>
      <c r="G47" s="238"/>
      <c r="H47" s="238"/>
      <c r="I47" s="238"/>
      <c r="J47" s="238"/>
      <c r="K47" s="175"/>
    </row>
    <row r="48" spans="1:11" ht="15" customHeight="1" x14ac:dyDescent="0.2">
      <c r="A48" s="175"/>
      <c r="B48" s="238"/>
      <c r="C48" s="238"/>
      <c r="D48" s="238"/>
      <c r="E48" s="238"/>
      <c r="F48" s="238"/>
      <c r="G48" s="238"/>
      <c r="H48" s="238"/>
      <c r="I48" s="238"/>
      <c r="J48" s="238"/>
      <c r="K48" s="175"/>
    </row>
    <row r="49" spans="1:11" ht="15" customHeight="1" x14ac:dyDescent="0.2">
      <c r="A49" s="175"/>
      <c r="B49" s="238"/>
      <c r="C49" s="238"/>
      <c r="D49" s="238"/>
      <c r="E49" s="238"/>
      <c r="F49" s="238"/>
      <c r="G49" s="238"/>
      <c r="H49" s="238"/>
      <c r="I49" s="238"/>
      <c r="J49" s="238"/>
      <c r="K49" s="175"/>
    </row>
    <row r="50" spans="1:11" ht="15" customHeight="1" x14ac:dyDescent="0.2">
      <c r="A50" s="175"/>
      <c r="B50" s="238"/>
      <c r="C50" s="238"/>
      <c r="D50" s="238"/>
      <c r="E50" s="238"/>
      <c r="F50" s="238"/>
      <c r="G50" s="238"/>
      <c r="H50" s="238"/>
      <c r="I50" s="238"/>
      <c r="J50" s="238"/>
      <c r="K50" s="175"/>
    </row>
    <row r="51" spans="1:11" ht="15" customHeight="1" x14ac:dyDescent="0.2">
      <c r="A51" s="175"/>
      <c r="B51" s="238"/>
      <c r="C51" s="238"/>
      <c r="D51" s="238"/>
      <c r="E51" s="238"/>
      <c r="F51" s="238"/>
      <c r="G51" s="238"/>
      <c r="H51" s="238"/>
      <c r="I51" s="238"/>
      <c r="J51" s="238"/>
      <c r="K51" s="175"/>
    </row>
    <row r="52" spans="1:11" ht="15" customHeight="1" x14ac:dyDescent="0.2">
      <c r="A52" s="175"/>
      <c r="B52" s="238"/>
      <c r="C52" s="238"/>
      <c r="D52" s="238"/>
      <c r="E52" s="238"/>
      <c r="F52" s="238"/>
      <c r="G52" s="238"/>
      <c r="H52" s="238"/>
      <c r="I52" s="238"/>
      <c r="J52" s="238"/>
      <c r="K52" s="175"/>
    </row>
    <row r="53" spans="1:11" ht="15" customHeight="1" x14ac:dyDescent="0.2">
      <c r="A53" s="175"/>
      <c r="B53" s="238"/>
      <c r="C53" s="238"/>
      <c r="D53" s="238"/>
      <c r="E53" s="238"/>
      <c r="F53" s="238"/>
      <c r="G53" s="238"/>
      <c r="H53" s="238"/>
      <c r="I53" s="238"/>
      <c r="J53" s="238"/>
      <c r="K53" s="175"/>
    </row>
    <row r="54" spans="1:11" ht="15" customHeight="1" x14ac:dyDescent="0.2">
      <c r="A54" s="175"/>
      <c r="B54" s="238"/>
      <c r="C54" s="238"/>
      <c r="D54" s="238"/>
      <c r="E54" s="238"/>
      <c r="F54" s="238"/>
      <c r="G54" s="238"/>
      <c r="H54" s="238"/>
      <c r="I54" s="238"/>
      <c r="J54" s="238"/>
      <c r="K54" s="175"/>
    </row>
    <row r="55" spans="1:11" ht="15" customHeight="1" x14ac:dyDescent="0.2">
      <c r="A55" s="175"/>
      <c r="B55" s="238"/>
      <c r="C55" s="238"/>
      <c r="D55" s="238"/>
      <c r="E55" s="238"/>
      <c r="F55" s="238"/>
      <c r="G55" s="238"/>
      <c r="H55" s="238"/>
      <c r="I55" s="238"/>
      <c r="J55" s="238"/>
      <c r="K55" s="175"/>
    </row>
    <row r="56" spans="1:11" ht="15" customHeight="1" x14ac:dyDescent="0.2">
      <c r="A56" s="175"/>
      <c r="B56" s="238"/>
      <c r="C56" s="238"/>
      <c r="D56" s="238"/>
      <c r="E56" s="238"/>
      <c r="F56" s="238"/>
      <c r="G56" s="238"/>
      <c r="H56" s="238"/>
      <c r="I56" s="238"/>
      <c r="J56" s="238"/>
      <c r="K56" s="175"/>
    </row>
    <row r="57" spans="1:11" ht="15" customHeight="1" x14ac:dyDescent="0.2">
      <c r="A57" s="175"/>
      <c r="B57" s="238"/>
      <c r="C57" s="238"/>
      <c r="D57" s="238"/>
      <c r="E57" s="238"/>
      <c r="F57" s="238"/>
      <c r="G57" s="238"/>
      <c r="H57" s="238"/>
      <c r="I57" s="238"/>
      <c r="J57" s="238"/>
      <c r="K57" s="175"/>
    </row>
    <row r="58" spans="1:11" ht="15" customHeight="1" x14ac:dyDescent="0.2">
      <c r="A58" s="175"/>
      <c r="B58" s="238"/>
      <c r="C58" s="238"/>
      <c r="D58" s="238"/>
      <c r="E58" s="238"/>
      <c r="F58" s="238"/>
      <c r="G58" s="238"/>
      <c r="H58" s="238"/>
      <c r="I58" s="238"/>
      <c r="J58" s="238"/>
      <c r="K58" s="175"/>
    </row>
    <row r="59" spans="1:11" ht="15" customHeight="1" x14ac:dyDescent="0.2">
      <c r="A59" s="175"/>
      <c r="B59" s="238"/>
      <c r="C59" s="238"/>
      <c r="D59" s="238"/>
      <c r="E59" s="238"/>
      <c r="F59" s="238"/>
      <c r="G59" s="238"/>
      <c r="H59" s="238"/>
      <c r="I59" s="238"/>
      <c r="J59" s="238"/>
      <c r="K59" s="175"/>
    </row>
    <row r="60" spans="1:11" ht="15" customHeight="1" x14ac:dyDescent="0.2">
      <c r="A60" s="175"/>
      <c r="B60" s="238"/>
      <c r="C60" s="238"/>
      <c r="D60" s="238"/>
      <c r="E60" s="238"/>
      <c r="F60" s="238"/>
      <c r="G60" s="238"/>
      <c r="H60" s="238"/>
      <c r="I60" s="238"/>
      <c r="J60" s="238"/>
      <c r="K60" s="175"/>
    </row>
    <row r="61" spans="1:11" ht="15" customHeight="1" x14ac:dyDescent="0.2">
      <c r="A61" s="175"/>
      <c r="B61" s="238"/>
      <c r="C61" s="238"/>
      <c r="D61" s="238"/>
      <c r="E61" s="238"/>
      <c r="F61" s="238"/>
      <c r="G61" s="238"/>
      <c r="H61" s="238"/>
      <c r="I61" s="238"/>
      <c r="J61" s="238"/>
      <c r="K61" s="175"/>
    </row>
    <row r="62" spans="1:11" ht="15" customHeight="1" x14ac:dyDescent="0.2">
      <c r="A62" s="175"/>
      <c r="B62" s="238"/>
      <c r="C62" s="238"/>
      <c r="D62" s="238"/>
      <c r="E62" s="238"/>
      <c r="F62" s="238"/>
      <c r="G62" s="238"/>
      <c r="H62" s="238"/>
      <c r="I62" s="238"/>
      <c r="J62" s="238"/>
      <c r="K62" s="175"/>
    </row>
    <row r="63" spans="1:11" ht="15" customHeight="1" x14ac:dyDescent="0.2">
      <c r="A63" s="175"/>
      <c r="B63" s="238"/>
      <c r="C63" s="238"/>
      <c r="D63" s="238"/>
      <c r="E63" s="238"/>
      <c r="F63" s="238"/>
      <c r="G63" s="238"/>
      <c r="H63" s="238"/>
      <c r="I63" s="238"/>
      <c r="J63" s="238"/>
      <c r="K63" s="175"/>
    </row>
    <row r="64" spans="1:11" ht="15" customHeight="1" x14ac:dyDescent="0.2">
      <c r="A64" s="175"/>
      <c r="B64" s="238"/>
      <c r="C64" s="238"/>
      <c r="D64" s="238"/>
      <c r="E64" s="238"/>
      <c r="F64" s="238"/>
      <c r="G64" s="238"/>
      <c r="H64" s="238"/>
      <c r="I64" s="238"/>
      <c r="J64" s="238"/>
      <c r="K64" s="175"/>
    </row>
    <row r="65" spans="1:11" ht="15" customHeight="1" x14ac:dyDescent="0.2">
      <c r="A65" s="175"/>
      <c r="B65" s="238"/>
      <c r="C65" s="238"/>
      <c r="D65" s="238"/>
      <c r="E65" s="238"/>
      <c r="F65" s="238"/>
      <c r="G65" s="238"/>
      <c r="H65" s="238"/>
      <c r="I65" s="238"/>
      <c r="J65" s="238"/>
      <c r="K65" s="175"/>
    </row>
    <row r="66" spans="1:11" ht="15" customHeight="1" x14ac:dyDescent="0.2">
      <c r="A66" s="175"/>
      <c r="B66" s="238"/>
      <c r="C66" s="238"/>
      <c r="D66" s="238"/>
      <c r="E66" s="238"/>
      <c r="F66" s="238"/>
      <c r="G66" s="238"/>
      <c r="H66" s="238"/>
      <c r="I66" s="238"/>
      <c r="J66" s="238"/>
      <c r="K66" s="175"/>
    </row>
    <row r="67" spans="1:11" ht="15" customHeight="1" x14ac:dyDescent="0.2">
      <c r="A67" s="175"/>
      <c r="B67" s="238"/>
      <c r="C67" s="238"/>
      <c r="D67" s="238"/>
      <c r="E67" s="238"/>
      <c r="F67" s="238"/>
      <c r="G67" s="238"/>
      <c r="H67" s="238"/>
      <c r="I67" s="238"/>
      <c r="J67" s="238"/>
      <c r="K67" s="175"/>
    </row>
    <row r="68" spans="1:11" ht="15.75" x14ac:dyDescent="0.25">
      <c r="A68" s="175"/>
      <c r="B68" s="237" t="s">
        <v>1090</v>
      </c>
      <c r="C68" s="237"/>
      <c r="D68" s="237"/>
      <c r="E68" s="237"/>
      <c r="F68" s="237"/>
      <c r="G68" s="237"/>
      <c r="H68" s="237"/>
      <c r="I68" s="237"/>
      <c r="J68" s="237"/>
      <c r="K68" s="175"/>
    </row>
    <row r="69" spans="1:11" ht="15" customHeight="1" x14ac:dyDescent="0.2">
      <c r="A69" s="175"/>
      <c r="B69" s="238" t="s">
        <v>1094</v>
      </c>
      <c r="C69" s="238"/>
      <c r="D69" s="238"/>
      <c r="E69" s="238"/>
      <c r="F69" s="238"/>
      <c r="G69" s="238"/>
      <c r="H69" s="238"/>
      <c r="I69" s="238"/>
      <c r="J69" s="238"/>
      <c r="K69" s="175"/>
    </row>
    <row r="70" spans="1:11" ht="15" customHeight="1" x14ac:dyDescent="0.2">
      <c r="A70" s="175"/>
      <c r="B70" s="238"/>
      <c r="C70" s="238"/>
      <c r="D70" s="238"/>
      <c r="E70" s="238"/>
      <c r="F70" s="238"/>
      <c r="G70" s="238"/>
      <c r="H70" s="238"/>
      <c r="I70" s="238"/>
      <c r="J70" s="238"/>
      <c r="K70" s="175"/>
    </row>
    <row r="71" spans="1:11" ht="15" customHeight="1" x14ac:dyDescent="0.2">
      <c r="A71" s="175"/>
      <c r="B71" s="238"/>
      <c r="C71" s="238"/>
      <c r="D71" s="238"/>
      <c r="E71" s="238"/>
      <c r="F71" s="238"/>
      <c r="G71" s="238"/>
      <c r="H71" s="238"/>
      <c r="I71" s="238"/>
      <c r="J71" s="238"/>
      <c r="K71" s="175"/>
    </row>
    <row r="72" spans="1:11" ht="15" customHeight="1" x14ac:dyDescent="0.2">
      <c r="A72" s="175"/>
      <c r="B72" s="238"/>
      <c r="C72" s="238"/>
      <c r="D72" s="238"/>
      <c r="E72" s="238"/>
      <c r="F72" s="238"/>
      <c r="G72" s="238"/>
      <c r="H72" s="238"/>
      <c r="I72" s="238"/>
      <c r="J72" s="238"/>
      <c r="K72" s="175"/>
    </row>
    <row r="73" spans="1:11" ht="15" customHeight="1" x14ac:dyDescent="0.2">
      <c r="A73" s="175"/>
      <c r="B73" s="238"/>
      <c r="C73" s="238"/>
      <c r="D73" s="238"/>
      <c r="E73" s="238"/>
      <c r="F73" s="238"/>
      <c r="G73" s="238"/>
      <c r="H73" s="238"/>
      <c r="I73" s="238"/>
      <c r="J73" s="238"/>
      <c r="K73" s="175"/>
    </row>
    <row r="74" spans="1:11" ht="15" customHeight="1" x14ac:dyDescent="0.2">
      <c r="A74" s="175"/>
      <c r="B74" s="238"/>
      <c r="C74" s="238"/>
      <c r="D74" s="238"/>
      <c r="E74" s="238"/>
      <c r="F74" s="238"/>
      <c r="G74" s="238"/>
      <c r="H74" s="238"/>
      <c r="I74" s="238"/>
      <c r="J74" s="238"/>
      <c r="K74" s="175"/>
    </row>
    <row r="75" spans="1:11" ht="15" customHeight="1" x14ac:dyDescent="0.2">
      <c r="A75" s="175"/>
      <c r="B75" s="238"/>
      <c r="C75" s="238"/>
      <c r="D75" s="238"/>
      <c r="E75" s="238"/>
      <c r="F75" s="238"/>
      <c r="G75" s="238"/>
      <c r="H75" s="238"/>
      <c r="I75" s="238"/>
      <c r="J75" s="238"/>
      <c r="K75" s="175"/>
    </row>
    <row r="76" spans="1:11" ht="15" customHeight="1" x14ac:dyDescent="0.2">
      <c r="A76" s="175"/>
      <c r="B76" s="238"/>
      <c r="C76" s="238"/>
      <c r="D76" s="238"/>
      <c r="E76" s="238"/>
      <c r="F76" s="238"/>
      <c r="G76" s="238"/>
      <c r="H76" s="238"/>
      <c r="I76" s="238"/>
      <c r="J76" s="238"/>
      <c r="K76" s="175"/>
    </row>
    <row r="77" spans="1:11" ht="15" customHeight="1" x14ac:dyDescent="0.2">
      <c r="A77" s="175"/>
      <c r="B77" s="238"/>
      <c r="C77" s="238"/>
      <c r="D77" s="238"/>
      <c r="E77" s="238"/>
      <c r="F77" s="238"/>
      <c r="G77" s="238"/>
      <c r="H77" s="238"/>
      <c r="I77" s="238"/>
      <c r="J77" s="238"/>
      <c r="K77" s="175"/>
    </row>
    <row r="78" spans="1:11" ht="15" customHeight="1" x14ac:dyDescent="0.2">
      <c r="A78" s="175"/>
      <c r="B78" s="238"/>
      <c r="C78" s="238"/>
      <c r="D78" s="238"/>
      <c r="E78" s="238"/>
      <c r="F78" s="238"/>
      <c r="G78" s="238"/>
      <c r="H78" s="238"/>
      <c r="I78" s="238"/>
      <c r="J78" s="238"/>
      <c r="K78" s="175"/>
    </row>
    <row r="79" spans="1:11" ht="15" customHeight="1" x14ac:dyDescent="0.2">
      <c r="A79" s="175"/>
      <c r="B79" s="238"/>
      <c r="C79" s="238"/>
      <c r="D79" s="238"/>
      <c r="E79" s="238"/>
      <c r="F79" s="238"/>
      <c r="G79" s="238"/>
      <c r="H79" s="238"/>
      <c r="I79" s="238"/>
      <c r="J79" s="238"/>
      <c r="K79" s="175"/>
    </row>
    <row r="80" spans="1:11" ht="15" customHeight="1" x14ac:dyDescent="0.2">
      <c r="A80" s="175"/>
      <c r="B80" s="238"/>
      <c r="C80" s="238"/>
      <c r="D80" s="238"/>
      <c r="E80" s="238"/>
      <c r="F80" s="238"/>
      <c r="G80" s="238"/>
      <c r="H80" s="238"/>
      <c r="I80" s="238"/>
      <c r="J80" s="238"/>
      <c r="K80" s="175"/>
    </row>
    <row r="81" spans="1:11" ht="15" customHeight="1" x14ac:dyDescent="0.2">
      <c r="A81" s="175"/>
      <c r="B81" s="238"/>
      <c r="C81" s="238"/>
      <c r="D81" s="238"/>
      <c r="E81" s="238"/>
      <c r="F81" s="238"/>
      <c r="G81" s="238"/>
      <c r="H81" s="238"/>
      <c r="I81" s="238"/>
      <c r="J81" s="238"/>
      <c r="K81" s="175"/>
    </row>
    <row r="82" spans="1:11" ht="15" customHeight="1" x14ac:dyDescent="0.2">
      <c r="A82" s="175"/>
      <c r="B82" s="238"/>
      <c r="C82" s="238"/>
      <c r="D82" s="238"/>
      <c r="E82" s="238"/>
      <c r="F82" s="238"/>
      <c r="G82" s="238"/>
      <c r="H82" s="238"/>
      <c r="I82" s="238"/>
      <c r="J82" s="238"/>
      <c r="K82" s="175"/>
    </row>
    <row r="83" spans="1:11" ht="15" customHeight="1" x14ac:dyDescent="0.2">
      <c r="A83" s="175"/>
      <c r="B83" s="238"/>
      <c r="C83" s="238"/>
      <c r="D83" s="238"/>
      <c r="E83" s="238"/>
      <c r="F83" s="238"/>
      <c r="G83" s="238"/>
      <c r="H83" s="238"/>
      <c r="I83" s="238"/>
      <c r="J83" s="238"/>
      <c r="K83" s="175"/>
    </row>
    <row r="84" spans="1:11" ht="15" customHeight="1" x14ac:dyDescent="0.2">
      <c r="A84" s="175"/>
      <c r="B84" s="238"/>
      <c r="C84" s="238"/>
      <c r="D84" s="238"/>
      <c r="E84" s="238"/>
      <c r="F84" s="238"/>
      <c r="G84" s="238"/>
      <c r="H84" s="238"/>
      <c r="I84" s="238"/>
      <c r="J84" s="238"/>
      <c r="K84" s="175"/>
    </row>
    <row r="85" spans="1:11" ht="15" customHeight="1" x14ac:dyDescent="0.2">
      <c r="A85" s="175"/>
      <c r="B85" s="238"/>
      <c r="C85" s="238"/>
      <c r="D85" s="238"/>
      <c r="E85" s="238"/>
      <c r="F85" s="238"/>
      <c r="G85" s="238"/>
      <c r="H85" s="238"/>
      <c r="I85" s="238"/>
      <c r="J85" s="238"/>
      <c r="K85" s="175"/>
    </row>
    <row r="86" spans="1:11" ht="9" customHeight="1" x14ac:dyDescent="0.2">
      <c r="A86" s="175"/>
      <c r="B86" s="179"/>
      <c r="C86" s="179"/>
      <c r="D86" s="179"/>
      <c r="E86" s="179"/>
      <c r="F86" s="179"/>
      <c r="G86" s="179"/>
      <c r="H86" s="179"/>
      <c r="I86" s="179"/>
      <c r="J86" s="179"/>
      <c r="K86" s="175"/>
    </row>
    <row r="87" spans="1:11" x14ac:dyDescent="0.2">
      <c r="B87" s="177"/>
      <c r="C87" s="177"/>
      <c r="D87" s="177"/>
      <c r="E87" s="177"/>
      <c r="F87" s="177"/>
      <c r="G87" s="177"/>
      <c r="H87" s="177"/>
      <c r="I87" s="177"/>
      <c r="J87" s="177"/>
    </row>
  </sheetData>
  <mergeCells count="11">
    <mergeCell ref="B18:J18"/>
    <mergeCell ref="B2:J2"/>
    <mergeCell ref="B3:J17"/>
    <mergeCell ref="B44:J44"/>
    <mergeCell ref="B45:J67"/>
    <mergeCell ref="B68:J68"/>
    <mergeCell ref="B69:J85"/>
    <mergeCell ref="B22:J22"/>
    <mergeCell ref="B26:J26"/>
    <mergeCell ref="B23:J25"/>
    <mergeCell ref="B27:J43"/>
  </mergeCells>
  <pageMargins left="0.7" right="0.7" top="0.75" bottom="0.75" header="0.3" footer="0.3"/>
  <pageSetup scale="78"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EI152"/>
  <sheetViews>
    <sheetView zoomScale="115" zoomScaleNormal="115" workbookViewId="0">
      <pane xSplit="2" ySplit="2" topLeftCell="DN30" activePane="bottomRight" state="frozen"/>
      <selection pane="topRight" activeCell="C1" sqref="C1"/>
      <selection pane="bottomLeft" activeCell="A3" sqref="A3"/>
      <selection pane="bottomRight"/>
    </sheetView>
  </sheetViews>
  <sheetFormatPr defaultColWidth="8.85546875" defaultRowHeight="11.25" x14ac:dyDescent="0.2"/>
  <cols>
    <col min="1" max="1" width="3.140625" style="13" bestFit="1" customWidth="1"/>
    <col min="2" max="2" width="36.42578125" style="13" customWidth="1"/>
    <col min="3" max="3" width="17.5703125" style="14" customWidth="1"/>
    <col min="4" max="8" width="10.7109375" style="13" customWidth="1"/>
    <col min="9" max="9" width="9.5703125" style="13" bestFit="1" customWidth="1"/>
    <col min="10" max="10" width="7.85546875" style="13" bestFit="1" customWidth="1"/>
    <col min="11" max="13" width="6.42578125" style="13" bestFit="1" customWidth="1"/>
    <col min="14" max="14" width="6.5703125" style="13" bestFit="1" customWidth="1"/>
    <col min="15" max="15" width="9.5703125" style="13" bestFit="1" customWidth="1"/>
    <col min="16" max="16" width="7.7109375" style="13" bestFit="1" customWidth="1"/>
    <col min="17" max="17" width="6.85546875" style="13" bestFit="1" customWidth="1"/>
    <col min="18" max="18" width="11.7109375" style="13" customWidth="1"/>
    <col min="19" max="20" width="9.7109375" style="13" bestFit="1" customWidth="1"/>
    <col min="21" max="21" width="9.85546875" style="13" bestFit="1" customWidth="1"/>
    <col min="22" max="22" width="9.7109375" style="13" bestFit="1" customWidth="1"/>
    <col min="23" max="23" width="15.7109375" style="13" bestFit="1" customWidth="1"/>
    <col min="24" max="24" width="6.140625" style="13" bestFit="1" customWidth="1"/>
    <col min="25" max="25" width="6.28515625" style="13" bestFit="1" customWidth="1"/>
    <col min="26" max="26" width="7.28515625" style="13" customWidth="1"/>
    <col min="27" max="27" width="6.85546875" style="13" bestFit="1" customWidth="1"/>
    <col min="28" max="28" width="10" style="13" bestFit="1" customWidth="1"/>
    <col min="29" max="29" width="6.7109375" style="13" bestFit="1" customWidth="1"/>
    <col min="30" max="30" width="8.7109375" style="13" bestFit="1" customWidth="1"/>
    <col min="31" max="31" width="6.140625" style="13" bestFit="1" customWidth="1"/>
    <col min="32" max="32" width="6.140625" style="13" customWidth="1"/>
    <col min="33" max="33" width="11.28515625" style="13" bestFit="1" customWidth="1"/>
    <col min="34" max="34" width="9" style="13" bestFit="1" customWidth="1"/>
    <col min="35" max="35" width="14.28515625" style="13" bestFit="1" customWidth="1"/>
    <col min="36" max="37" width="8.42578125" style="13" bestFit="1" customWidth="1"/>
    <col min="38" max="38" width="9" style="13" bestFit="1" customWidth="1"/>
    <col min="39" max="39" width="11" style="13" bestFit="1" customWidth="1"/>
    <col min="40" max="40" width="13.28515625" style="13" bestFit="1" customWidth="1"/>
    <col min="41" max="41" width="10.7109375" style="13" bestFit="1" customWidth="1"/>
    <col min="42" max="42" width="11.42578125" style="13" bestFit="1" customWidth="1"/>
    <col min="43" max="43" width="8.28515625" style="13" bestFit="1" customWidth="1"/>
    <col min="44" max="45" width="9" style="13" bestFit="1" customWidth="1"/>
    <col min="46" max="46" width="14.28515625" style="13" bestFit="1" customWidth="1"/>
    <col min="47" max="47" width="9" style="13" bestFit="1" customWidth="1"/>
    <col min="48" max="48" width="5.5703125" style="13" bestFit="1" customWidth="1"/>
    <col min="49" max="49" width="5.28515625" style="13" bestFit="1" customWidth="1"/>
    <col min="50" max="50" width="7.5703125" style="13" customWidth="1"/>
    <col min="51" max="52" width="7.7109375" style="13" bestFit="1" customWidth="1"/>
    <col min="53" max="53" width="8.5703125" style="13" bestFit="1" customWidth="1"/>
    <col min="54" max="54" width="8.140625" style="13" bestFit="1" customWidth="1"/>
    <col min="55" max="55" width="12.7109375" style="13" bestFit="1" customWidth="1"/>
    <col min="56" max="56" width="6.42578125" style="13" bestFit="1" customWidth="1"/>
    <col min="57" max="57" width="8.85546875" style="13" customWidth="1"/>
    <col min="58" max="58" width="11.7109375" style="13" customWidth="1"/>
    <col min="59" max="59" width="16.28515625" style="13" customWidth="1"/>
    <col min="60" max="60" width="9" style="13" bestFit="1" customWidth="1"/>
    <col min="61" max="61" width="10.28515625" style="13" bestFit="1" customWidth="1"/>
    <col min="62" max="62" width="8.7109375" style="13" bestFit="1" customWidth="1"/>
    <col min="63" max="63" width="7" style="13" customWidth="1"/>
    <col min="64" max="67" width="7" style="13" bestFit="1" customWidth="1"/>
    <col min="68" max="68" width="7.5703125" style="13" customWidth="1"/>
    <col min="69" max="70" width="7" style="13" bestFit="1" customWidth="1"/>
    <col min="71" max="71" width="7.42578125" style="13" bestFit="1" customWidth="1"/>
    <col min="72" max="72" width="7.7109375" style="13" customWidth="1"/>
    <col min="73" max="73" width="9.5703125" style="13" customWidth="1"/>
    <col min="74" max="74" width="7.28515625" style="13" customWidth="1"/>
    <col min="75" max="75" width="8.85546875" style="13" customWidth="1"/>
    <col min="76" max="76" width="6.85546875" style="13" customWidth="1"/>
    <col min="77" max="77" width="8.42578125" style="13" customWidth="1"/>
    <col min="78" max="78" width="7.7109375" style="13" customWidth="1"/>
    <col min="79" max="79" width="8.85546875" style="13" customWidth="1"/>
    <col min="80" max="80" width="10" style="13" customWidth="1"/>
    <col min="81" max="81" width="16.7109375" style="13" customWidth="1"/>
    <col min="82" max="82" width="17.7109375" style="13" customWidth="1"/>
    <col min="83" max="83" width="11.7109375" style="13" customWidth="1"/>
    <col min="84" max="84" width="13.7109375" style="13" customWidth="1"/>
    <col min="85" max="85" width="10.28515625" style="13" customWidth="1"/>
    <col min="86" max="86" width="12.5703125" style="13" customWidth="1"/>
    <col min="87" max="87" width="8.85546875" style="13" customWidth="1"/>
    <col min="88" max="88" width="11" style="13" customWidth="1"/>
    <col min="89" max="89" width="10.28515625" style="13" customWidth="1"/>
    <col min="90" max="90" width="9" style="13" customWidth="1"/>
    <col min="91" max="91" width="5.5703125" style="13" customWidth="1"/>
    <col min="92" max="92" width="11.85546875" style="13" customWidth="1"/>
    <col min="93" max="93" width="5.85546875" style="13" customWidth="1"/>
    <col min="94" max="94" width="10.7109375" style="13" customWidth="1"/>
    <col min="95" max="95" width="11.42578125" style="13" customWidth="1"/>
    <col min="96" max="96" width="7.28515625" style="13" customWidth="1"/>
    <col min="97" max="97" width="7.7109375" style="13" customWidth="1"/>
    <col min="98" max="98" width="4.42578125" style="13" customWidth="1"/>
    <col min="99" max="99" width="9.28515625" style="13" customWidth="1"/>
    <col min="100" max="100" width="12.5703125" style="28" customWidth="1"/>
    <col min="101" max="101" width="8.140625" style="13" customWidth="1"/>
    <col min="102" max="102" width="18.5703125" style="13" customWidth="1"/>
    <col min="103" max="103" width="11.5703125" style="13" customWidth="1"/>
    <col min="104" max="106" width="9" style="13" customWidth="1"/>
    <col min="107" max="107" width="11.85546875" style="13" customWidth="1"/>
    <col min="108" max="108" width="8.42578125" style="13" customWidth="1"/>
    <col min="109" max="110" width="9" style="13" customWidth="1"/>
    <col min="111" max="111" width="13.42578125" style="13" customWidth="1"/>
    <col min="112" max="112" width="6.85546875" style="13" customWidth="1"/>
    <col min="113" max="113" width="7.5703125" style="13" customWidth="1"/>
    <col min="114" max="114" width="7" style="13" customWidth="1"/>
    <col min="115" max="115" width="10.28515625" style="13" customWidth="1"/>
    <col min="116" max="116" width="6.85546875" style="13" customWidth="1"/>
    <col min="117" max="117" width="9" style="13" customWidth="1"/>
    <col min="118" max="118" width="7.28515625" style="13" customWidth="1"/>
    <col min="119" max="119" width="12.85546875" style="13" customWidth="1"/>
    <col min="120" max="120" width="8.85546875" style="13" customWidth="1"/>
    <col min="121" max="121" width="13.42578125" style="13" customWidth="1"/>
    <col min="122" max="122" width="7.42578125" style="13" customWidth="1"/>
    <col min="123" max="123" width="6.5703125" style="13" customWidth="1"/>
    <col min="124" max="124" width="7.7109375" style="13" customWidth="1"/>
    <col min="125" max="125" width="8.85546875" style="13" customWidth="1"/>
    <col min="126" max="126" width="8.28515625" style="13" customWidth="1"/>
    <col min="127" max="127" width="7.7109375" style="13" customWidth="1"/>
    <col min="128" max="128" width="7.28515625" style="13" customWidth="1"/>
    <col min="129" max="130" width="7.85546875" style="13" customWidth="1"/>
    <col min="131" max="132" width="8.85546875" style="13" customWidth="1"/>
    <col min="133" max="133" width="5" style="13" customWidth="1"/>
    <col min="134" max="134" width="11.7109375" style="13" customWidth="1"/>
    <col min="135" max="135" width="10.42578125" style="13" customWidth="1"/>
    <col min="136" max="136" width="4.7109375" style="13" customWidth="1"/>
    <col min="137" max="137" width="42.5703125" style="13" customWidth="1"/>
    <col min="138" max="138" width="41" style="13" customWidth="1"/>
    <col min="139" max="139" width="2.7109375" style="13" customWidth="1"/>
    <col min="140" max="16384" width="8.85546875" style="13"/>
  </cols>
  <sheetData>
    <row r="1" spans="1:139" s="1" customFormat="1" ht="10.15" customHeight="1" x14ac:dyDescent="0.2">
      <c r="A1" s="55"/>
      <c r="B1" s="56"/>
      <c r="C1" s="56"/>
      <c r="D1" s="56"/>
      <c r="E1" s="56"/>
      <c r="F1" s="56"/>
      <c r="G1" s="56"/>
      <c r="H1" s="56"/>
      <c r="I1" s="56"/>
      <c r="J1" s="56"/>
      <c r="K1" s="56"/>
      <c r="L1" s="56"/>
      <c r="M1" s="56"/>
      <c r="N1" s="56"/>
      <c r="O1" s="240" t="s">
        <v>1013</v>
      </c>
      <c r="P1" s="240"/>
      <c r="Q1" s="240"/>
      <c r="R1" s="240"/>
      <c r="S1" s="240"/>
      <c r="T1" s="240"/>
      <c r="U1" s="240"/>
      <c r="V1" s="240"/>
      <c r="W1" s="240"/>
      <c r="X1" s="240"/>
      <c r="Y1" s="248" t="s">
        <v>1164</v>
      </c>
      <c r="Z1" s="249"/>
      <c r="AA1" s="249"/>
      <c r="AB1" s="249"/>
      <c r="AC1" s="249"/>
      <c r="AD1" s="249"/>
      <c r="AE1" s="249"/>
      <c r="AF1" s="250"/>
      <c r="AG1" s="239" t="s">
        <v>1163</v>
      </c>
      <c r="AH1" s="239"/>
      <c r="AI1" s="239"/>
      <c r="AJ1" s="243" t="s">
        <v>1165</v>
      </c>
      <c r="AK1" s="244"/>
      <c r="AL1" s="244"/>
      <c r="AM1" s="244"/>
      <c r="AN1" s="244"/>
      <c r="AO1" s="244"/>
      <c r="AP1" s="244"/>
      <c r="AQ1" s="244"/>
      <c r="AR1" s="245" t="s">
        <v>1162</v>
      </c>
      <c r="AS1" s="246"/>
      <c r="AT1" s="246"/>
      <c r="AU1" s="247"/>
      <c r="AV1" s="241" t="s">
        <v>1007</v>
      </c>
      <c r="AW1" s="241"/>
      <c r="AX1" s="241"/>
      <c r="AY1" s="241"/>
      <c r="AZ1" s="241"/>
      <c r="BA1" s="241"/>
      <c r="BB1" s="241"/>
      <c r="BC1" s="241"/>
      <c r="BD1" s="241"/>
      <c r="BE1" s="241"/>
      <c r="BF1" s="62"/>
      <c r="BG1" s="254" t="s">
        <v>1006</v>
      </c>
      <c r="BH1" s="255"/>
      <c r="BI1" s="255"/>
      <c r="BJ1" s="255"/>
      <c r="BK1" s="255"/>
      <c r="BL1" s="255"/>
      <c r="BM1" s="255"/>
      <c r="BN1" s="255"/>
      <c r="BO1" s="255"/>
      <c r="BP1" s="255"/>
      <c r="BQ1" s="255"/>
      <c r="BR1" s="256"/>
      <c r="BS1" s="242" t="s">
        <v>1014</v>
      </c>
      <c r="BT1" s="242"/>
      <c r="BU1" s="242"/>
      <c r="BV1" s="242"/>
      <c r="BW1" s="242"/>
      <c r="BX1" s="242"/>
      <c r="BY1" s="242"/>
      <c r="BZ1" s="242"/>
      <c r="CA1" s="242"/>
      <c r="CB1" s="242"/>
      <c r="CC1" s="258" t="s">
        <v>1015</v>
      </c>
      <c r="CD1" s="258"/>
      <c r="CE1" s="253" t="s">
        <v>1016</v>
      </c>
      <c r="CF1" s="253"/>
      <c r="CG1" s="253"/>
      <c r="CH1" s="253"/>
      <c r="CI1" s="253"/>
      <c r="CJ1" s="253"/>
      <c r="CK1" s="253"/>
      <c r="CL1" s="62"/>
      <c r="CM1" s="258" t="s">
        <v>1017</v>
      </c>
      <c r="CN1" s="258"/>
      <c r="CO1" s="258"/>
      <c r="CP1" s="258"/>
      <c r="CQ1" s="258"/>
      <c r="CR1" s="258"/>
      <c r="CS1" s="258"/>
      <c r="CT1" s="258"/>
      <c r="CU1" s="242" t="s">
        <v>1018</v>
      </c>
      <c r="CV1" s="242"/>
      <c r="CW1" s="257" t="s">
        <v>1019</v>
      </c>
      <c r="CX1" s="257"/>
      <c r="CY1" s="25" t="s">
        <v>1020</v>
      </c>
      <c r="CZ1" s="251" t="s">
        <v>1021</v>
      </c>
      <c r="DA1" s="251"/>
      <c r="DB1" s="251"/>
      <c r="DC1" s="251"/>
      <c r="DD1" s="251"/>
      <c r="DE1" s="251"/>
      <c r="DF1" s="251"/>
      <c r="DG1" s="251"/>
      <c r="DH1" s="252" t="s">
        <v>1022</v>
      </c>
      <c r="DI1" s="252"/>
      <c r="DJ1" s="252"/>
      <c r="DK1" s="252"/>
      <c r="DL1" s="252"/>
      <c r="DM1" s="252"/>
      <c r="DN1" s="252"/>
      <c r="DO1" s="252"/>
      <c r="DP1" s="253" t="s">
        <v>1023</v>
      </c>
      <c r="DQ1" s="253"/>
      <c r="DR1" s="253"/>
      <c r="DS1" s="253"/>
      <c r="DT1" s="253"/>
      <c r="DU1" s="253"/>
      <c r="DV1" s="253"/>
      <c r="DW1" s="253"/>
      <c r="DX1" s="253"/>
      <c r="DY1" s="253"/>
      <c r="DZ1" s="253"/>
      <c r="EA1" s="253"/>
      <c r="EB1" s="253"/>
      <c r="EC1" s="239" t="s">
        <v>1024</v>
      </c>
      <c r="ED1" s="239"/>
      <c r="EE1" s="239"/>
      <c r="EF1" s="239"/>
      <c r="EG1" s="60"/>
      <c r="EH1" s="61"/>
      <c r="EI1" s="55"/>
    </row>
    <row r="2" spans="1:139" s="1" customFormat="1" ht="34.9" customHeight="1" thickBot="1" x14ac:dyDescent="0.25">
      <c r="A2" s="55"/>
      <c r="B2" s="113" t="s">
        <v>850</v>
      </c>
      <c r="C2" s="113" t="s">
        <v>849</v>
      </c>
      <c r="D2" s="113" t="s">
        <v>732</v>
      </c>
      <c r="E2" s="113" t="s">
        <v>733</v>
      </c>
      <c r="F2" s="113" t="s">
        <v>734</v>
      </c>
      <c r="G2" s="113" t="s">
        <v>735</v>
      </c>
      <c r="H2" s="113" t="s">
        <v>736</v>
      </c>
      <c r="I2" s="114" t="s">
        <v>560</v>
      </c>
      <c r="J2" s="114" t="s">
        <v>521</v>
      </c>
      <c r="K2" s="114" t="s">
        <v>737</v>
      </c>
      <c r="L2" s="114" t="s">
        <v>738</v>
      </c>
      <c r="M2" s="114" t="s">
        <v>739</v>
      </c>
      <c r="N2" s="156" t="s">
        <v>740</v>
      </c>
      <c r="O2" s="115" t="s">
        <v>1012</v>
      </c>
      <c r="P2" s="115" t="s">
        <v>752</v>
      </c>
      <c r="Q2" s="115" t="s">
        <v>753</v>
      </c>
      <c r="R2" s="115" t="s">
        <v>754</v>
      </c>
      <c r="S2" s="115" t="s">
        <v>757</v>
      </c>
      <c r="T2" s="115" t="s">
        <v>755</v>
      </c>
      <c r="U2" s="115" t="s">
        <v>756</v>
      </c>
      <c r="V2" s="115" t="s">
        <v>758</v>
      </c>
      <c r="W2" s="115" t="s">
        <v>759</v>
      </c>
      <c r="X2" s="115" t="s">
        <v>982</v>
      </c>
      <c r="Y2" s="117" t="s">
        <v>833</v>
      </c>
      <c r="Z2" s="117" t="s">
        <v>835</v>
      </c>
      <c r="AA2" s="117" t="s">
        <v>836</v>
      </c>
      <c r="AB2" s="117" t="s">
        <v>834</v>
      </c>
      <c r="AC2" s="117" t="s">
        <v>977</v>
      </c>
      <c r="AD2" s="117" t="s">
        <v>837</v>
      </c>
      <c r="AE2" s="117" t="s">
        <v>838</v>
      </c>
      <c r="AF2" s="117" t="s">
        <v>1170</v>
      </c>
      <c r="AG2" s="114" t="s">
        <v>522</v>
      </c>
      <c r="AH2" s="114" t="s">
        <v>741</v>
      </c>
      <c r="AI2" s="114" t="s">
        <v>742</v>
      </c>
      <c r="AJ2" s="118" t="s">
        <v>743</v>
      </c>
      <c r="AK2" s="118" t="s">
        <v>744</v>
      </c>
      <c r="AL2" s="118" t="s">
        <v>730</v>
      </c>
      <c r="AM2" s="118" t="s">
        <v>745</v>
      </c>
      <c r="AN2" s="118" t="s">
        <v>746</v>
      </c>
      <c r="AO2" s="118" t="s">
        <v>731</v>
      </c>
      <c r="AP2" s="118" t="s">
        <v>747</v>
      </c>
      <c r="AQ2" s="118" t="s">
        <v>523</v>
      </c>
      <c r="AR2" s="114" t="s">
        <v>748</v>
      </c>
      <c r="AS2" s="114" t="s">
        <v>749</v>
      </c>
      <c r="AT2" s="114" t="s">
        <v>751</v>
      </c>
      <c r="AU2" s="114" t="s">
        <v>750</v>
      </c>
      <c r="AV2" s="119" t="s">
        <v>524</v>
      </c>
      <c r="AW2" s="119" t="s">
        <v>525</v>
      </c>
      <c r="AX2" s="119" t="s">
        <v>526</v>
      </c>
      <c r="AY2" s="119" t="s">
        <v>527</v>
      </c>
      <c r="AZ2" s="119" t="s">
        <v>528</v>
      </c>
      <c r="BA2" s="119" t="s">
        <v>529</v>
      </c>
      <c r="BB2" s="119" t="s">
        <v>530</v>
      </c>
      <c r="BC2" s="119" t="s">
        <v>763</v>
      </c>
      <c r="BD2" s="119" t="s">
        <v>764</v>
      </c>
      <c r="BE2" s="119" t="s">
        <v>531</v>
      </c>
      <c r="BF2" s="121" t="s">
        <v>1005</v>
      </c>
      <c r="BG2" s="120" t="s">
        <v>828</v>
      </c>
      <c r="BH2" s="120" t="s">
        <v>986</v>
      </c>
      <c r="BI2" s="120" t="s">
        <v>993</v>
      </c>
      <c r="BJ2" s="120" t="s">
        <v>987</v>
      </c>
      <c r="BK2" s="120" t="s">
        <v>988</v>
      </c>
      <c r="BL2" s="120" t="s">
        <v>989</v>
      </c>
      <c r="BM2" s="120" t="s">
        <v>990</v>
      </c>
      <c r="BN2" s="120" t="s">
        <v>991</v>
      </c>
      <c r="BO2" s="120" t="s">
        <v>992</v>
      </c>
      <c r="BP2" s="120" t="s">
        <v>985</v>
      </c>
      <c r="BQ2" s="120" t="s">
        <v>983</v>
      </c>
      <c r="BR2" s="120" t="s">
        <v>984</v>
      </c>
      <c r="BS2" s="121" t="s">
        <v>532</v>
      </c>
      <c r="BT2" s="121" t="s">
        <v>533</v>
      </c>
      <c r="BU2" s="121" t="s">
        <v>534</v>
      </c>
      <c r="BV2" s="121" t="s">
        <v>535</v>
      </c>
      <c r="BW2" s="121" t="s">
        <v>536</v>
      </c>
      <c r="BX2" s="121" t="s">
        <v>537</v>
      </c>
      <c r="BY2" s="121" t="s">
        <v>538</v>
      </c>
      <c r="BZ2" s="121" t="s">
        <v>539</v>
      </c>
      <c r="CA2" s="121" t="s">
        <v>540</v>
      </c>
      <c r="CB2" s="121" t="s">
        <v>994</v>
      </c>
      <c r="CC2" s="122" t="s">
        <v>846</v>
      </c>
      <c r="CD2" s="122" t="s">
        <v>539</v>
      </c>
      <c r="CE2" s="118" t="s">
        <v>0</v>
      </c>
      <c r="CF2" s="118" t="s">
        <v>1</v>
      </c>
      <c r="CG2" s="118" t="s">
        <v>2</v>
      </c>
      <c r="CH2" s="118" t="s">
        <v>3</v>
      </c>
      <c r="CI2" s="118" t="s">
        <v>4</v>
      </c>
      <c r="CJ2" s="118" t="s">
        <v>5</v>
      </c>
      <c r="CK2" s="118" t="s">
        <v>980</v>
      </c>
      <c r="CL2" s="120" t="s">
        <v>829</v>
      </c>
      <c r="CM2" s="122" t="s">
        <v>1085</v>
      </c>
      <c r="CN2" s="122" t="s">
        <v>6</v>
      </c>
      <c r="CO2" s="122" t="s">
        <v>7</v>
      </c>
      <c r="CP2" s="122" t="s">
        <v>8</v>
      </c>
      <c r="CQ2" s="122" t="s">
        <v>9</v>
      </c>
      <c r="CR2" s="122" t="s">
        <v>10</v>
      </c>
      <c r="CS2" s="122" t="s">
        <v>11</v>
      </c>
      <c r="CT2" s="122" t="s">
        <v>12</v>
      </c>
      <c r="CU2" s="121" t="s">
        <v>995</v>
      </c>
      <c r="CV2" s="121" t="s">
        <v>830</v>
      </c>
      <c r="CW2" s="116" t="s">
        <v>995</v>
      </c>
      <c r="CX2" s="116" t="s">
        <v>832</v>
      </c>
      <c r="CY2" s="120" t="s">
        <v>831</v>
      </c>
      <c r="CZ2" s="117" t="s">
        <v>833</v>
      </c>
      <c r="DA2" s="117" t="s">
        <v>835</v>
      </c>
      <c r="DB2" s="117" t="s">
        <v>836</v>
      </c>
      <c r="DC2" s="117" t="s">
        <v>834</v>
      </c>
      <c r="DD2" s="117" t="s">
        <v>977</v>
      </c>
      <c r="DE2" s="117" t="s">
        <v>837</v>
      </c>
      <c r="DF2" s="117" t="s">
        <v>838</v>
      </c>
      <c r="DG2" s="117" t="s">
        <v>842</v>
      </c>
      <c r="DH2" s="123" t="s">
        <v>833</v>
      </c>
      <c r="DI2" s="123" t="s">
        <v>835</v>
      </c>
      <c r="DJ2" s="123" t="s">
        <v>836</v>
      </c>
      <c r="DK2" s="123" t="s">
        <v>834</v>
      </c>
      <c r="DL2" s="123" t="s">
        <v>977</v>
      </c>
      <c r="DM2" s="123" t="s">
        <v>837</v>
      </c>
      <c r="DN2" s="123" t="s">
        <v>838</v>
      </c>
      <c r="DO2" s="123" t="s">
        <v>841</v>
      </c>
      <c r="DP2" s="118" t="s">
        <v>13</v>
      </c>
      <c r="DQ2" s="118" t="s">
        <v>14</v>
      </c>
      <c r="DR2" s="118" t="s">
        <v>15</v>
      </c>
      <c r="DS2" s="118" t="s">
        <v>16</v>
      </c>
      <c r="DT2" s="118" t="s">
        <v>17</v>
      </c>
      <c r="DU2" s="118" t="s">
        <v>18</v>
      </c>
      <c r="DV2" s="118" t="s">
        <v>19</v>
      </c>
      <c r="DW2" s="118" t="s">
        <v>20</v>
      </c>
      <c r="DX2" s="118" t="s">
        <v>21</v>
      </c>
      <c r="DY2" s="118" t="s">
        <v>22</v>
      </c>
      <c r="DZ2" s="118" t="s">
        <v>23</v>
      </c>
      <c r="EA2" s="118" t="s">
        <v>24</v>
      </c>
      <c r="EB2" s="118" t="s">
        <v>25</v>
      </c>
      <c r="EC2" s="114" t="s">
        <v>26</v>
      </c>
      <c r="ED2" s="114" t="s">
        <v>27</v>
      </c>
      <c r="EE2" s="114" t="s">
        <v>848</v>
      </c>
      <c r="EF2" s="114" t="s">
        <v>727</v>
      </c>
      <c r="EG2" s="124" t="s">
        <v>839</v>
      </c>
      <c r="EH2" s="125" t="s">
        <v>840</v>
      </c>
      <c r="EI2" s="55"/>
    </row>
    <row r="3" spans="1:139" s="155" customFormat="1" x14ac:dyDescent="0.2">
      <c r="A3" s="126">
        <v>1</v>
      </c>
      <c r="B3" s="127" t="s">
        <v>175</v>
      </c>
      <c r="C3" s="128" t="s">
        <v>588</v>
      </c>
      <c r="D3" s="128" t="s">
        <v>176</v>
      </c>
      <c r="E3" s="128"/>
      <c r="F3" s="128" t="s">
        <v>177</v>
      </c>
      <c r="G3" s="128" t="s">
        <v>178</v>
      </c>
      <c r="H3" s="128" t="s">
        <v>179</v>
      </c>
      <c r="I3" s="129" t="s">
        <v>568</v>
      </c>
      <c r="J3" s="129" t="s">
        <v>557</v>
      </c>
      <c r="K3" s="129" t="s">
        <v>33</v>
      </c>
      <c r="L3" s="129" t="s">
        <v>44</v>
      </c>
      <c r="M3" s="129" t="s">
        <v>33</v>
      </c>
      <c r="N3" s="157" t="s">
        <v>44</v>
      </c>
      <c r="O3" s="130">
        <v>15292</v>
      </c>
      <c r="P3" s="130">
        <v>361498</v>
      </c>
      <c r="Q3" s="130">
        <v>13421</v>
      </c>
      <c r="R3" s="131">
        <v>818141</v>
      </c>
      <c r="S3" s="132">
        <v>0.57473222830783444</v>
      </c>
      <c r="T3" s="132">
        <v>0.20493411282407312</v>
      </c>
      <c r="U3" s="132">
        <v>0.22033365886809242</v>
      </c>
      <c r="V3" s="132">
        <v>0</v>
      </c>
      <c r="W3" s="132">
        <v>0</v>
      </c>
      <c r="X3" s="133">
        <v>18</v>
      </c>
      <c r="Y3" s="135">
        <v>0.66666666666666663</v>
      </c>
      <c r="Z3" s="135">
        <v>0</v>
      </c>
      <c r="AA3" s="135">
        <v>0.33333333333333331</v>
      </c>
      <c r="AB3" s="135">
        <v>0</v>
      </c>
      <c r="AC3" s="135">
        <v>0</v>
      </c>
      <c r="AD3" s="135">
        <v>0</v>
      </c>
      <c r="AE3" s="135">
        <v>0</v>
      </c>
      <c r="AF3" s="135">
        <v>0</v>
      </c>
      <c r="AG3" s="129">
        <v>24</v>
      </c>
      <c r="AH3" s="136">
        <v>1</v>
      </c>
      <c r="AI3" s="137">
        <v>1.7916666666666667</v>
      </c>
      <c r="AJ3" s="138">
        <v>3.5416666666666665</v>
      </c>
      <c r="AK3" s="138">
        <v>4.291666666666667</v>
      </c>
      <c r="AL3" s="139">
        <f>AJ3/AK3</f>
        <v>0.8252427184466018</v>
      </c>
      <c r="AM3" s="140">
        <v>75000</v>
      </c>
      <c r="AN3" s="140">
        <v>115000</v>
      </c>
      <c r="AO3" s="139">
        <v>0.65559927272727281</v>
      </c>
      <c r="AP3" s="138">
        <v>4.083333333333333</v>
      </c>
      <c r="AQ3" s="141">
        <v>6.375</v>
      </c>
      <c r="AR3" s="136">
        <v>0</v>
      </c>
      <c r="AS3" s="136">
        <v>1</v>
      </c>
      <c r="AT3" s="136">
        <v>0</v>
      </c>
      <c r="AU3" s="136">
        <v>0</v>
      </c>
      <c r="AV3" s="142" t="s">
        <v>44</v>
      </c>
      <c r="AW3" s="142" t="s">
        <v>44</v>
      </c>
      <c r="AX3" s="142" t="s">
        <v>44</v>
      </c>
      <c r="AY3" s="142" t="s">
        <v>44</v>
      </c>
      <c r="AZ3" s="142" t="s">
        <v>44</v>
      </c>
      <c r="BA3" s="142" t="s">
        <v>44</v>
      </c>
      <c r="BB3" s="142"/>
      <c r="BC3" s="142" t="s">
        <v>44</v>
      </c>
      <c r="BD3" s="142" t="s">
        <v>44</v>
      </c>
      <c r="BE3" s="142"/>
      <c r="BF3" s="146"/>
      <c r="BG3" s="143" t="s">
        <v>777</v>
      </c>
      <c r="BH3" s="143">
        <v>83.999999999999986</v>
      </c>
      <c r="BI3" s="144">
        <v>0.49999999999999989</v>
      </c>
      <c r="BJ3" s="143">
        <v>13.999999999999998</v>
      </c>
      <c r="BK3" s="145">
        <v>0.20833333333333334</v>
      </c>
      <c r="BL3" s="145">
        <v>0.79166666666666663</v>
      </c>
      <c r="BM3" s="145">
        <v>0.20833333333333334</v>
      </c>
      <c r="BN3" s="145">
        <v>0.79166666666666663</v>
      </c>
      <c r="BO3" s="143" t="s">
        <v>767</v>
      </c>
      <c r="BP3" s="143" t="s">
        <v>767</v>
      </c>
      <c r="BQ3" s="145">
        <v>0.20833333333333334</v>
      </c>
      <c r="BR3" s="145">
        <v>0.79166666666666663</v>
      </c>
      <c r="BS3" s="146" t="s">
        <v>91</v>
      </c>
      <c r="BT3" s="146" t="s">
        <v>91</v>
      </c>
      <c r="BU3" s="146" t="s">
        <v>91</v>
      </c>
      <c r="BV3" s="146" t="s">
        <v>91</v>
      </c>
      <c r="BW3" s="146" t="s">
        <v>91</v>
      </c>
      <c r="BX3" s="146" t="s">
        <v>91</v>
      </c>
      <c r="BY3" s="146" t="s">
        <v>91</v>
      </c>
      <c r="BZ3" s="146" t="s">
        <v>34</v>
      </c>
      <c r="CA3" s="146" t="s">
        <v>91</v>
      </c>
      <c r="CB3" s="146" t="s">
        <v>34</v>
      </c>
      <c r="CC3" s="147" t="s">
        <v>33</v>
      </c>
      <c r="CD3" s="147" t="s">
        <v>44</v>
      </c>
      <c r="CE3" s="148"/>
      <c r="CF3" s="148" t="s">
        <v>44</v>
      </c>
      <c r="CG3" s="148"/>
      <c r="CH3" s="148" t="s">
        <v>44</v>
      </c>
      <c r="CI3" s="148" t="s">
        <v>44</v>
      </c>
      <c r="CJ3" s="148" t="s">
        <v>44</v>
      </c>
      <c r="CK3" s="148"/>
      <c r="CL3" s="143" t="s">
        <v>44</v>
      </c>
      <c r="CM3" s="174">
        <v>0</v>
      </c>
      <c r="CN3" s="149">
        <v>0</v>
      </c>
      <c r="CO3" s="149">
        <v>0</v>
      </c>
      <c r="CP3" s="149">
        <v>0</v>
      </c>
      <c r="CQ3" s="149">
        <v>0.05</v>
      </c>
      <c r="CR3" s="149">
        <v>0.05</v>
      </c>
      <c r="CS3" s="149">
        <v>0.9</v>
      </c>
      <c r="CT3" s="149">
        <v>0</v>
      </c>
      <c r="CU3" s="146" t="s">
        <v>33</v>
      </c>
      <c r="CV3" s="150"/>
      <c r="CW3" s="134" t="s">
        <v>44</v>
      </c>
      <c r="CX3" s="134" t="s">
        <v>180</v>
      </c>
      <c r="CY3" s="144">
        <v>0</v>
      </c>
      <c r="CZ3" s="151">
        <v>6</v>
      </c>
      <c r="DA3" s="151">
        <v>0</v>
      </c>
      <c r="DB3" s="151">
        <v>2</v>
      </c>
      <c r="DC3" s="151">
        <v>0</v>
      </c>
      <c r="DD3" s="151">
        <v>0</v>
      </c>
      <c r="DE3" s="151">
        <v>0</v>
      </c>
      <c r="DF3" s="151">
        <v>0</v>
      </c>
      <c r="DG3" s="151">
        <v>8</v>
      </c>
      <c r="DH3" s="152">
        <v>0</v>
      </c>
      <c r="DI3" s="152">
        <v>0</v>
      </c>
      <c r="DJ3" s="152">
        <v>0</v>
      </c>
      <c r="DK3" s="152">
        <v>0</v>
      </c>
      <c r="DL3" s="152">
        <v>0</v>
      </c>
      <c r="DM3" s="152">
        <v>0</v>
      </c>
      <c r="DN3" s="152">
        <v>0</v>
      </c>
      <c r="DO3" s="152">
        <v>0</v>
      </c>
      <c r="DP3" s="148" t="s">
        <v>34</v>
      </c>
      <c r="DQ3" s="148" t="s">
        <v>35</v>
      </c>
      <c r="DR3" s="148" t="s">
        <v>34</v>
      </c>
      <c r="DS3" s="148" t="s">
        <v>34</v>
      </c>
      <c r="DT3" s="148" t="s">
        <v>34</v>
      </c>
      <c r="DU3" s="148" t="s">
        <v>34</v>
      </c>
      <c r="DV3" s="148" t="s">
        <v>34</v>
      </c>
      <c r="DW3" s="148" t="s">
        <v>34</v>
      </c>
      <c r="DX3" s="148" t="s">
        <v>34</v>
      </c>
      <c r="DY3" s="148" t="s">
        <v>34</v>
      </c>
      <c r="DZ3" s="148" t="s">
        <v>34</v>
      </c>
      <c r="EA3" s="148" t="s">
        <v>34</v>
      </c>
      <c r="EB3" s="148" t="s">
        <v>34</v>
      </c>
      <c r="EC3" s="129"/>
      <c r="ED3" s="129" t="s">
        <v>44</v>
      </c>
      <c r="EE3" s="129"/>
      <c r="EF3" s="129"/>
      <c r="EG3" s="153" t="s">
        <v>851</v>
      </c>
      <c r="EH3" s="154" t="s">
        <v>852</v>
      </c>
      <c r="EI3" s="126"/>
    </row>
    <row r="4" spans="1:139" x14ac:dyDescent="0.2">
      <c r="A4" s="57">
        <v>2</v>
      </c>
      <c r="B4" s="3" t="s">
        <v>154</v>
      </c>
      <c r="C4" s="2" t="s">
        <v>587</v>
      </c>
      <c r="D4" s="2" t="s">
        <v>155</v>
      </c>
      <c r="E4" s="2" t="s">
        <v>156</v>
      </c>
      <c r="F4" s="2" t="s">
        <v>157</v>
      </c>
      <c r="G4" s="2" t="s">
        <v>158</v>
      </c>
      <c r="H4" s="2" t="s">
        <v>159</v>
      </c>
      <c r="I4" s="6" t="s">
        <v>568</v>
      </c>
      <c r="J4" s="6" t="s">
        <v>562</v>
      </c>
      <c r="K4" s="6" t="s">
        <v>44</v>
      </c>
      <c r="L4" s="6" t="s">
        <v>33</v>
      </c>
      <c r="M4" s="6" t="s">
        <v>33</v>
      </c>
      <c r="N4" s="158" t="s">
        <v>44</v>
      </c>
      <c r="O4" s="29">
        <v>629782</v>
      </c>
      <c r="P4" s="29">
        <v>1055604</v>
      </c>
      <c r="Q4" s="29">
        <v>74684</v>
      </c>
      <c r="R4" s="30">
        <v>3337599</v>
      </c>
      <c r="S4" s="22">
        <v>0.70001129554509089</v>
      </c>
      <c r="T4" s="22">
        <v>0.16094683633354395</v>
      </c>
      <c r="U4" s="22">
        <v>0.10704761117198321</v>
      </c>
      <c r="V4" s="22">
        <v>3.1994256949381877E-2</v>
      </c>
      <c r="W4" s="22">
        <v>0</v>
      </c>
      <c r="X4" s="111">
        <v>45</v>
      </c>
      <c r="Y4" s="65">
        <v>0</v>
      </c>
      <c r="Z4" s="65">
        <v>0</v>
      </c>
      <c r="AA4" s="65">
        <v>0.61403508771929827</v>
      </c>
      <c r="AB4" s="65">
        <v>0.31578947368421051</v>
      </c>
      <c r="AC4" s="65">
        <v>0</v>
      </c>
      <c r="AD4" s="65">
        <v>0</v>
      </c>
      <c r="AE4" s="65">
        <v>7.0175438596491224E-2</v>
      </c>
      <c r="AF4" s="65">
        <v>0</v>
      </c>
      <c r="AG4" s="6">
        <v>57</v>
      </c>
      <c r="AH4" s="16">
        <v>1</v>
      </c>
      <c r="AI4" s="17">
        <v>2.6666666666666665</v>
      </c>
      <c r="AJ4" s="18">
        <v>5.6842105263157894</v>
      </c>
      <c r="AK4" s="18">
        <v>7.1228070175438596</v>
      </c>
      <c r="AL4" s="15">
        <f t="shared" ref="AL4:AL67" si="0">AJ4/AK4</f>
        <v>0.79802955665024633</v>
      </c>
      <c r="AM4" s="19">
        <v>139000</v>
      </c>
      <c r="AN4" s="19">
        <v>245000</v>
      </c>
      <c r="AO4" s="15">
        <v>0.56994358422939073</v>
      </c>
      <c r="AP4" s="18">
        <v>3.9649122807017543</v>
      </c>
      <c r="AQ4" s="20">
        <v>17.403508771929825</v>
      </c>
      <c r="AR4" s="16">
        <v>0.52631578947368418</v>
      </c>
      <c r="AS4" s="16">
        <v>0.45614035087719296</v>
      </c>
      <c r="AT4" s="16">
        <v>0</v>
      </c>
      <c r="AU4" s="16">
        <v>1.7543859649122806E-2</v>
      </c>
      <c r="AV4" s="8" t="s">
        <v>44</v>
      </c>
      <c r="AW4" s="8" t="s">
        <v>44</v>
      </c>
      <c r="AX4" s="8" t="s">
        <v>44</v>
      </c>
      <c r="AY4" s="8"/>
      <c r="AZ4" s="8"/>
      <c r="BA4" s="8"/>
      <c r="BB4" s="8" t="s">
        <v>44</v>
      </c>
      <c r="BC4" s="8" t="s">
        <v>44</v>
      </c>
      <c r="BD4" s="8"/>
      <c r="BE4" s="8"/>
      <c r="BF4" s="10"/>
      <c r="BG4" s="24" t="s">
        <v>778</v>
      </c>
      <c r="BH4" s="9">
        <v>102</v>
      </c>
      <c r="BI4" s="21">
        <v>0.6071428571428571</v>
      </c>
      <c r="BJ4" s="9">
        <v>17</v>
      </c>
      <c r="BK4" s="23">
        <v>0.25</v>
      </c>
      <c r="BL4" s="23">
        <v>0.95833333333333337</v>
      </c>
      <c r="BM4" s="23">
        <v>0.25</v>
      </c>
      <c r="BN4" s="23">
        <v>0.95833333333333337</v>
      </c>
      <c r="BO4" s="9" t="s">
        <v>767</v>
      </c>
      <c r="BP4" s="9" t="s">
        <v>767</v>
      </c>
      <c r="BQ4" s="23">
        <v>0.25</v>
      </c>
      <c r="BR4" s="23">
        <v>0.95833333333333337</v>
      </c>
      <c r="BS4" s="10" t="s">
        <v>34</v>
      </c>
      <c r="BT4" s="10" t="s">
        <v>91</v>
      </c>
      <c r="BU4" s="10" t="s">
        <v>91</v>
      </c>
      <c r="BV4" s="10" t="s">
        <v>91</v>
      </c>
      <c r="BW4" s="10" t="s">
        <v>91</v>
      </c>
      <c r="BX4" s="10" t="s">
        <v>91</v>
      </c>
      <c r="BY4" s="10" t="s">
        <v>34</v>
      </c>
      <c r="BZ4" s="10" t="s">
        <v>34</v>
      </c>
      <c r="CA4" s="10" t="s">
        <v>91</v>
      </c>
      <c r="CB4" s="10" t="s">
        <v>34</v>
      </c>
      <c r="CC4" s="11" t="s">
        <v>44</v>
      </c>
      <c r="CD4" s="11" t="s">
        <v>33</v>
      </c>
      <c r="CE4" s="7"/>
      <c r="CF4" s="7"/>
      <c r="CG4" s="7" t="s">
        <v>44</v>
      </c>
      <c r="CH4" s="7"/>
      <c r="CI4" s="7"/>
      <c r="CJ4" s="7" t="s">
        <v>44</v>
      </c>
      <c r="CK4" s="7" t="s">
        <v>160</v>
      </c>
      <c r="CL4" s="9" t="s">
        <v>44</v>
      </c>
      <c r="CM4" s="26">
        <v>0.2</v>
      </c>
      <c r="CN4" s="26">
        <v>0</v>
      </c>
      <c r="CO4" s="26">
        <v>0</v>
      </c>
      <c r="CP4" s="26">
        <v>0</v>
      </c>
      <c r="CQ4" s="26">
        <v>0.1</v>
      </c>
      <c r="CR4" s="26">
        <v>0.1</v>
      </c>
      <c r="CS4" s="26">
        <v>0.5</v>
      </c>
      <c r="CT4" s="26">
        <v>0.1</v>
      </c>
      <c r="CU4" s="10" t="s">
        <v>33</v>
      </c>
      <c r="CV4" s="27"/>
      <c r="CW4" s="4" t="s">
        <v>33</v>
      </c>
      <c r="CX4" s="4"/>
      <c r="CY4" s="21">
        <v>0.2</v>
      </c>
      <c r="CZ4" s="5">
        <v>0</v>
      </c>
      <c r="DA4" s="5">
        <v>0</v>
      </c>
      <c r="DB4" s="5">
        <v>7</v>
      </c>
      <c r="DC4" s="5">
        <v>6</v>
      </c>
      <c r="DD4" s="5">
        <v>0</v>
      </c>
      <c r="DE4" s="5">
        <v>0</v>
      </c>
      <c r="DF4" s="5">
        <v>2</v>
      </c>
      <c r="DG4" s="5">
        <v>15</v>
      </c>
      <c r="DH4" s="12">
        <v>2</v>
      </c>
      <c r="DI4" s="12">
        <v>0</v>
      </c>
      <c r="DJ4" s="12">
        <v>0</v>
      </c>
      <c r="DK4" s="12">
        <v>6</v>
      </c>
      <c r="DL4" s="12">
        <v>0</v>
      </c>
      <c r="DM4" s="12">
        <v>0</v>
      </c>
      <c r="DN4" s="12">
        <v>0</v>
      </c>
      <c r="DO4" s="12">
        <v>8</v>
      </c>
      <c r="DP4" s="7" t="s">
        <v>34</v>
      </c>
      <c r="DQ4" s="7" t="s">
        <v>34</v>
      </c>
      <c r="DR4" s="7" t="s">
        <v>34</v>
      </c>
      <c r="DS4" s="7" t="s">
        <v>34</v>
      </c>
      <c r="DT4" s="7" t="s">
        <v>34</v>
      </c>
      <c r="DU4" s="7" t="s">
        <v>34</v>
      </c>
      <c r="DV4" s="7" t="s">
        <v>34</v>
      </c>
      <c r="DW4" s="7" t="s">
        <v>34</v>
      </c>
      <c r="DX4" s="7" t="s">
        <v>34</v>
      </c>
      <c r="DY4" s="7" t="s">
        <v>34</v>
      </c>
      <c r="DZ4" s="7" t="s">
        <v>34</v>
      </c>
      <c r="EA4" s="7" t="s">
        <v>34</v>
      </c>
      <c r="EB4" s="7" t="s">
        <v>34</v>
      </c>
      <c r="EC4" s="6" t="s">
        <v>44</v>
      </c>
      <c r="ED4" s="6"/>
      <c r="EE4" s="6"/>
      <c r="EF4" s="6"/>
      <c r="EG4" s="63"/>
      <c r="EH4" s="64"/>
      <c r="EI4" s="57"/>
    </row>
    <row r="5" spans="1:139" x14ac:dyDescent="0.2">
      <c r="A5" s="57">
        <v>3</v>
      </c>
      <c r="B5" s="3" t="s">
        <v>28</v>
      </c>
      <c r="C5" s="2" t="s">
        <v>29</v>
      </c>
      <c r="D5" s="2" t="s">
        <v>30</v>
      </c>
      <c r="E5" s="2" t="s">
        <v>981</v>
      </c>
      <c r="F5" s="2" t="s">
        <v>31</v>
      </c>
      <c r="G5" s="2" t="s">
        <v>679</v>
      </c>
      <c r="H5" s="2" t="s">
        <v>32</v>
      </c>
      <c r="I5" s="6" t="s">
        <v>563</v>
      </c>
      <c r="J5" s="6" t="s">
        <v>561</v>
      </c>
      <c r="K5" s="6" t="s">
        <v>33</v>
      </c>
      <c r="L5" s="6" t="s">
        <v>33</v>
      </c>
      <c r="M5" s="6" t="s">
        <v>44</v>
      </c>
      <c r="N5" s="158" t="s">
        <v>44</v>
      </c>
      <c r="O5" s="29">
        <v>3770</v>
      </c>
      <c r="P5" s="29">
        <v>8048</v>
      </c>
      <c r="Q5" s="29">
        <v>792</v>
      </c>
      <c r="R5" s="30">
        <v>188700</v>
      </c>
      <c r="S5" s="94"/>
      <c r="T5" s="94"/>
      <c r="U5" s="94"/>
      <c r="V5" s="94"/>
      <c r="W5" s="94"/>
      <c r="X5" s="111">
        <v>4</v>
      </c>
      <c r="Y5" s="65">
        <v>0</v>
      </c>
      <c r="Z5" s="65">
        <v>0</v>
      </c>
      <c r="AA5" s="65">
        <v>1</v>
      </c>
      <c r="AB5" s="65">
        <v>0</v>
      </c>
      <c r="AC5" s="65">
        <v>0</v>
      </c>
      <c r="AD5" s="65">
        <v>0</v>
      </c>
      <c r="AE5" s="65">
        <v>0</v>
      </c>
      <c r="AF5" s="65">
        <v>0</v>
      </c>
      <c r="AG5" s="6">
        <v>7</v>
      </c>
      <c r="AH5" s="16">
        <v>0.7</v>
      </c>
      <c r="AI5" s="17">
        <v>2.2857142857142856</v>
      </c>
      <c r="AJ5" s="18">
        <v>5.6</v>
      </c>
      <c r="AK5" s="18">
        <v>5</v>
      </c>
      <c r="AL5" s="15">
        <f t="shared" si="0"/>
        <v>1.1199999999999999</v>
      </c>
      <c r="AM5" s="19">
        <v>50000</v>
      </c>
      <c r="AN5" s="19">
        <v>150000</v>
      </c>
      <c r="AO5" s="15">
        <v>0.33159333333333335</v>
      </c>
      <c r="AP5" s="18">
        <v>4.2</v>
      </c>
      <c r="AQ5" s="20">
        <v>11.428571428571429</v>
      </c>
      <c r="AR5" s="16">
        <v>0</v>
      </c>
      <c r="AS5" s="16">
        <v>1</v>
      </c>
      <c r="AT5" s="16">
        <v>0</v>
      </c>
      <c r="AU5" s="16">
        <v>0</v>
      </c>
      <c r="AV5" s="8"/>
      <c r="AW5" s="8" t="s">
        <v>44</v>
      </c>
      <c r="AX5" s="8" t="s">
        <v>44</v>
      </c>
      <c r="AY5" s="8"/>
      <c r="AZ5" s="8"/>
      <c r="BA5" s="8"/>
      <c r="BB5" s="8"/>
      <c r="BC5" s="8"/>
      <c r="BD5" s="8"/>
      <c r="BE5" s="8"/>
      <c r="BF5" s="10"/>
      <c r="BG5" s="24" t="s">
        <v>779</v>
      </c>
      <c r="BH5" s="9">
        <v>50</v>
      </c>
      <c r="BI5" s="21">
        <v>0.29761904761904762</v>
      </c>
      <c r="BJ5" s="9">
        <v>10</v>
      </c>
      <c r="BK5" s="23">
        <v>0.33333333333333331</v>
      </c>
      <c r="BL5" s="23">
        <v>0.75</v>
      </c>
      <c r="BM5" s="9" t="s">
        <v>767</v>
      </c>
      <c r="BN5" s="9" t="s">
        <v>767</v>
      </c>
      <c r="BO5" s="9" t="s">
        <v>767</v>
      </c>
      <c r="BP5" s="9" t="s">
        <v>767</v>
      </c>
      <c r="BQ5" s="9" t="s">
        <v>767</v>
      </c>
      <c r="BR5" s="9" t="s">
        <v>767</v>
      </c>
      <c r="BS5" s="10" t="s">
        <v>91</v>
      </c>
      <c r="BT5" s="10" t="s">
        <v>91</v>
      </c>
      <c r="BU5" s="10" t="s">
        <v>91</v>
      </c>
      <c r="BV5" s="10" t="s">
        <v>91</v>
      </c>
      <c r="BW5" s="10" t="s">
        <v>91</v>
      </c>
      <c r="BX5" s="10" t="s">
        <v>91</v>
      </c>
      <c r="BY5" s="10" t="s">
        <v>91</v>
      </c>
      <c r="BZ5" s="10" t="s">
        <v>91</v>
      </c>
      <c r="CA5" s="10" t="s">
        <v>91</v>
      </c>
      <c r="CB5" s="10" t="s">
        <v>91</v>
      </c>
      <c r="CC5" s="11" t="s">
        <v>91</v>
      </c>
      <c r="CD5" s="11" t="s">
        <v>91</v>
      </c>
      <c r="CE5" s="71"/>
      <c r="CF5" s="71"/>
      <c r="CG5" s="71"/>
      <c r="CH5" s="71"/>
      <c r="CI5" s="71"/>
      <c r="CJ5" s="71"/>
      <c r="CK5" s="71"/>
      <c r="CL5" s="67"/>
      <c r="CM5" s="72"/>
      <c r="CN5" s="72"/>
      <c r="CO5" s="72"/>
      <c r="CP5" s="72"/>
      <c r="CQ5" s="72"/>
      <c r="CR5" s="72"/>
      <c r="CS5" s="72"/>
      <c r="CT5" s="72"/>
      <c r="CU5" s="69"/>
      <c r="CV5" s="73"/>
      <c r="CW5" s="4" t="s">
        <v>33</v>
      </c>
      <c r="CX5" s="4"/>
      <c r="CY5" s="21">
        <v>0.1</v>
      </c>
      <c r="CZ5" s="5">
        <v>1</v>
      </c>
      <c r="DA5" s="5">
        <v>2</v>
      </c>
      <c r="DB5" s="5">
        <v>0</v>
      </c>
      <c r="DC5" s="5">
        <v>0</v>
      </c>
      <c r="DD5" s="5">
        <v>0</v>
      </c>
      <c r="DE5" s="5">
        <v>0</v>
      </c>
      <c r="DF5" s="5">
        <v>0</v>
      </c>
      <c r="DG5" s="5">
        <v>3</v>
      </c>
      <c r="DH5" s="12">
        <v>1</v>
      </c>
      <c r="DI5" s="12">
        <v>3</v>
      </c>
      <c r="DJ5" s="12">
        <v>0</v>
      </c>
      <c r="DK5" s="12">
        <v>0</v>
      </c>
      <c r="DL5" s="12">
        <v>0</v>
      </c>
      <c r="DM5" s="12">
        <v>0</v>
      </c>
      <c r="DN5" s="12">
        <v>0</v>
      </c>
      <c r="DO5" s="12">
        <v>4</v>
      </c>
      <c r="DP5" s="7" t="s">
        <v>34</v>
      </c>
      <c r="DQ5" s="7" t="s">
        <v>35</v>
      </c>
      <c r="DR5" s="7" t="s">
        <v>34</v>
      </c>
      <c r="DS5" s="7" t="s">
        <v>34</v>
      </c>
      <c r="DT5" s="7" t="s">
        <v>34</v>
      </c>
      <c r="DU5" s="7" t="s">
        <v>34</v>
      </c>
      <c r="DV5" s="7" t="s">
        <v>91</v>
      </c>
      <c r="DW5" s="7" t="s">
        <v>91</v>
      </c>
      <c r="DX5" s="7" t="s">
        <v>91</v>
      </c>
      <c r="DY5" s="7" t="s">
        <v>34</v>
      </c>
      <c r="DZ5" s="7" t="s">
        <v>34</v>
      </c>
      <c r="EA5" s="7" t="s">
        <v>34</v>
      </c>
      <c r="EB5" s="7" t="s">
        <v>34</v>
      </c>
      <c r="EC5" s="6" t="s">
        <v>44</v>
      </c>
      <c r="ED5" s="6" t="s">
        <v>44</v>
      </c>
      <c r="EE5" s="6"/>
      <c r="EF5" s="6"/>
      <c r="EG5" s="63"/>
      <c r="EH5" s="64" t="s">
        <v>853</v>
      </c>
      <c r="EI5" s="57"/>
    </row>
    <row r="6" spans="1:139" x14ac:dyDescent="0.2">
      <c r="A6" s="57">
        <v>4</v>
      </c>
      <c r="B6" s="3" t="s">
        <v>426</v>
      </c>
      <c r="C6" s="2" t="s">
        <v>427</v>
      </c>
      <c r="D6" s="2" t="s">
        <v>428</v>
      </c>
      <c r="E6" s="2" t="s">
        <v>429</v>
      </c>
      <c r="F6" s="2" t="s">
        <v>430</v>
      </c>
      <c r="G6" s="2" t="s">
        <v>431</v>
      </c>
      <c r="H6" s="2" t="s">
        <v>432</v>
      </c>
      <c r="I6" s="6" t="s">
        <v>563</v>
      </c>
      <c r="J6" s="6" t="s">
        <v>562</v>
      </c>
      <c r="K6" s="6" t="s">
        <v>44</v>
      </c>
      <c r="L6" s="6" t="s">
        <v>33</v>
      </c>
      <c r="M6" s="6" t="s">
        <v>33</v>
      </c>
      <c r="N6" s="158" t="s">
        <v>44</v>
      </c>
      <c r="O6" s="29">
        <v>429258</v>
      </c>
      <c r="P6" s="29">
        <v>963289</v>
      </c>
      <c r="Q6" s="29">
        <v>63384</v>
      </c>
      <c r="R6" s="30">
        <v>3887229</v>
      </c>
      <c r="S6" s="22">
        <v>0.88114978561849588</v>
      </c>
      <c r="T6" s="22">
        <v>3.3435642716186778E-2</v>
      </c>
      <c r="U6" s="22">
        <v>8.5414571665317379E-2</v>
      </c>
      <c r="V6" s="22">
        <v>0</v>
      </c>
      <c r="W6" s="22">
        <v>0</v>
      </c>
      <c r="X6" s="111">
        <v>30</v>
      </c>
      <c r="Y6" s="65">
        <v>0</v>
      </c>
      <c r="Z6" s="65">
        <v>0</v>
      </c>
      <c r="AA6" s="65">
        <v>6.8965517241379309E-2</v>
      </c>
      <c r="AB6" s="65">
        <v>0.93103448275862066</v>
      </c>
      <c r="AC6" s="65">
        <v>0</v>
      </c>
      <c r="AD6" s="65">
        <v>0</v>
      </c>
      <c r="AE6" s="65">
        <v>0</v>
      </c>
      <c r="AF6" s="65">
        <v>0</v>
      </c>
      <c r="AG6" s="6">
        <v>29</v>
      </c>
      <c r="AH6" s="16">
        <v>1</v>
      </c>
      <c r="AI6" s="17">
        <v>2.1724137931034484</v>
      </c>
      <c r="AJ6" s="18">
        <v>5.4137931034482758</v>
      </c>
      <c r="AK6" s="18">
        <v>6.8620689655172411</v>
      </c>
      <c r="AL6" s="15">
        <f t="shared" si="0"/>
        <v>0.78894472361809043</v>
      </c>
      <c r="AM6" s="19">
        <v>150000</v>
      </c>
      <c r="AN6" s="19">
        <v>197000</v>
      </c>
      <c r="AO6" s="15">
        <v>0.76165982456140358</v>
      </c>
      <c r="AP6" s="18">
        <v>4.6551724137931032</v>
      </c>
      <c r="AQ6" s="20">
        <v>17.689655172413794</v>
      </c>
      <c r="AR6" s="16">
        <v>0.93103448275862066</v>
      </c>
      <c r="AS6" s="16">
        <v>3.4482758620689655E-2</v>
      </c>
      <c r="AT6" s="16">
        <v>0</v>
      </c>
      <c r="AU6" s="16">
        <v>3.4482758620689655E-2</v>
      </c>
      <c r="AV6" s="8" t="s">
        <v>44</v>
      </c>
      <c r="AW6" s="8"/>
      <c r="AX6" s="8"/>
      <c r="AY6" s="8"/>
      <c r="AZ6" s="8"/>
      <c r="BA6" s="8"/>
      <c r="BB6" s="8"/>
      <c r="BC6" s="8"/>
      <c r="BD6" s="8"/>
      <c r="BE6" s="8"/>
      <c r="BF6" s="10"/>
      <c r="BG6" s="24" t="s">
        <v>780</v>
      </c>
      <c r="BH6" s="9">
        <v>78</v>
      </c>
      <c r="BI6" s="21">
        <v>0.4642857142857143</v>
      </c>
      <c r="BJ6" s="9">
        <v>13</v>
      </c>
      <c r="BK6" s="23">
        <v>0.25</v>
      </c>
      <c r="BL6" s="23">
        <v>0.79166666666666663</v>
      </c>
      <c r="BM6" s="23">
        <v>0.25</v>
      </c>
      <c r="BN6" s="23">
        <v>0.79166666666666663</v>
      </c>
      <c r="BO6" s="9" t="s">
        <v>767</v>
      </c>
      <c r="BP6" s="9" t="s">
        <v>767</v>
      </c>
      <c r="BQ6" s="9" t="s">
        <v>767</v>
      </c>
      <c r="BR6" s="9" t="s">
        <v>767</v>
      </c>
      <c r="BS6" s="10" t="s">
        <v>34</v>
      </c>
      <c r="BT6" s="10" t="s">
        <v>91</v>
      </c>
      <c r="BU6" s="10" t="s">
        <v>34</v>
      </c>
      <c r="BV6" s="10" t="s">
        <v>91</v>
      </c>
      <c r="BW6" s="10" t="s">
        <v>91</v>
      </c>
      <c r="BX6" s="10" t="s">
        <v>91</v>
      </c>
      <c r="BY6" s="10" t="s">
        <v>34</v>
      </c>
      <c r="BZ6" s="10" t="s">
        <v>91</v>
      </c>
      <c r="CA6" s="10" t="s">
        <v>91</v>
      </c>
      <c r="CB6" s="10" t="s">
        <v>91</v>
      </c>
      <c r="CC6" s="11" t="s">
        <v>44</v>
      </c>
      <c r="CD6" s="11" t="s">
        <v>33</v>
      </c>
      <c r="CE6" s="7"/>
      <c r="CF6" s="7"/>
      <c r="CG6" s="7" t="s">
        <v>44</v>
      </c>
      <c r="CH6" s="7"/>
      <c r="CI6" s="7"/>
      <c r="CJ6" s="7" t="s">
        <v>44</v>
      </c>
      <c r="CK6" s="7" t="s">
        <v>433</v>
      </c>
      <c r="CL6" s="9" t="s">
        <v>44</v>
      </c>
      <c r="CM6" s="26">
        <v>0.4</v>
      </c>
      <c r="CN6" s="26">
        <v>0</v>
      </c>
      <c r="CO6" s="26">
        <v>0.05</v>
      </c>
      <c r="CP6" s="26">
        <v>0.05</v>
      </c>
      <c r="CQ6" s="26">
        <v>0.05</v>
      </c>
      <c r="CR6" s="26">
        <v>0.1</v>
      </c>
      <c r="CS6" s="26">
        <v>0.35</v>
      </c>
      <c r="CT6" s="26">
        <v>0</v>
      </c>
      <c r="CU6" s="10" t="s">
        <v>33</v>
      </c>
      <c r="CV6" s="27"/>
      <c r="CW6" s="4" t="s">
        <v>33</v>
      </c>
      <c r="CX6" s="4"/>
      <c r="CY6" s="21">
        <v>0.3</v>
      </c>
      <c r="CZ6" s="5">
        <v>0</v>
      </c>
      <c r="DA6" s="5">
        <v>0</v>
      </c>
      <c r="DB6" s="5">
        <v>0</v>
      </c>
      <c r="DC6" s="5">
        <v>12</v>
      </c>
      <c r="DD6" s="5">
        <v>0</v>
      </c>
      <c r="DE6" s="5">
        <v>0</v>
      </c>
      <c r="DF6" s="5">
        <v>0</v>
      </c>
      <c r="DG6" s="5">
        <v>12</v>
      </c>
      <c r="DH6" s="12">
        <v>0</v>
      </c>
      <c r="DI6" s="12">
        <v>0</v>
      </c>
      <c r="DJ6" s="12">
        <v>0</v>
      </c>
      <c r="DK6" s="12">
        <v>12</v>
      </c>
      <c r="DL6" s="12">
        <v>0</v>
      </c>
      <c r="DM6" s="12">
        <v>0</v>
      </c>
      <c r="DN6" s="12">
        <v>0</v>
      </c>
      <c r="DO6" s="12">
        <v>12</v>
      </c>
      <c r="DP6" s="7" t="s">
        <v>34</v>
      </c>
      <c r="DQ6" s="7" t="s">
        <v>34</v>
      </c>
      <c r="DR6" s="7" t="s">
        <v>34</v>
      </c>
      <c r="DS6" s="7" t="s">
        <v>34</v>
      </c>
      <c r="DT6" s="7" t="s">
        <v>34</v>
      </c>
      <c r="DU6" s="7" t="s">
        <v>91</v>
      </c>
      <c r="DV6" s="7" t="s">
        <v>34</v>
      </c>
      <c r="DW6" s="7" t="s">
        <v>34</v>
      </c>
      <c r="DX6" s="7" t="s">
        <v>34</v>
      </c>
      <c r="DY6" s="7" t="s">
        <v>34</v>
      </c>
      <c r="DZ6" s="7" t="s">
        <v>34</v>
      </c>
      <c r="EA6" s="7" t="s">
        <v>34</v>
      </c>
      <c r="EB6" s="7" t="s">
        <v>34</v>
      </c>
      <c r="EC6" s="6" t="s">
        <v>44</v>
      </c>
      <c r="ED6" s="6"/>
      <c r="EE6" s="6"/>
      <c r="EF6" s="6"/>
      <c r="EG6" s="63" t="s">
        <v>854</v>
      </c>
      <c r="EH6" s="64" t="s">
        <v>855</v>
      </c>
      <c r="EI6" s="57" t="s">
        <v>728</v>
      </c>
    </row>
    <row r="7" spans="1:139" x14ac:dyDescent="0.2">
      <c r="A7" s="57">
        <v>5</v>
      </c>
      <c r="B7" s="3" t="s">
        <v>200</v>
      </c>
      <c r="C7" s="2" t="s">
        <v>201</v>
      </c>
      <c r="D7" s="2" t="s">
        <v>202</v>
      </c>
      <c r="E7" s="2" t="s">
        <v>203</v>
      </c>
      <c r="F7" s="2" t="s">
        <v>204</v>
      </c>
      <c r="G7" s="2" t="s">
        <v>205</v>
      </c>
      <c r="H7" s="2" t="s">
        <v>206</v>
      </c>
      <c r="I7" s="6" t="s">
        <v>563</v>
      </c>
      <c r="J7" s="6" t="s">
        <v>557</v>
      </c>
      <c r="K7" s="6" t="s">
        <v>33</v>
      </c>
      <c r="L7" s="6" t="s">
        <v>44</v>
      </c>
      <c r="M7" s="6" t="s">
        <v>33</v>
      </c>
      <c r="N7" s="158" t="s">
        <v>44</v>
      </c>
      <c r="O7" s="29">
        <v>377704</v>
      </c>
      <c r="P7" s="29">
        <v>1194257</v>
      </c>
      <c r="Q7" s="29">
        <v>75609</v>
      </c>
      <c r="R7" s="30">
        <v>337663</v>
      </c>
      <c r="S7" s="22">
        <v>0.79163834095892849</v>
      </c>
      <c r="T7" s="22">
        <v>8.7245177239283891E-2</v>
      </c>
      <c r="U7" s="22">
        <v>0.11030142947325719</v>
      </c>
      <c r="V7" s="22">
        <v>0</v>
      </c>
      <c r="W7" s="22">
        <v>1.0815052328530472E-2</v>
      </c>
      <c r="X7" s="111">
        <v>82</v>
      </c>
      <c r="Y7" s="65">
        <v>0.15068493150684931</v>
      </c>
      <c r="Z7" s="65">
        <v>0</v>
      </c>
      <c r="AA7" s="65">
        <v>0.84931506849315064</v>
      </c>
      <c r="AB7" s="65">
        <v>0</v>
      </c>
      <c r="AC7" s="65">
        <v>0</v>
      </c>
      <c r="AD7" s="65">
        <v>0</v>
      </c>
      <c r="AE7" s="65">
        <v>0</v>
      </c>
      <c r="AF7" s="65">
        <v>0</v>
      </c>
      <c r="AG7" s="6">
        <v>53</v>
      </c>
      <c r="AH7" s="16">
        <v>0.72602739726027399</v>
      </c>
      <c r="AI7" s="17">
        <v>1.6415094339622642</v>
      </c>
      <c r="AJ7" s="18">
        <v>6.2191780821917808</v>
      </c>
      <c r="AK7" s="18">
        <v>5.0136986301369859</v>
      </c>
      <c r="AL7" s="15">
        <f t="shared" si="0"/>
        <v>1.2404371584699454</v>
      </c>
      <c r="AM7" s="19">
        <v>98000</v>
      </c>
      <c r="AN7" s="19">
        <v>143000</v>
      </c>
      <c r="AO7" s="15">
        <v>0.6829411483253589</v>
      </c>
      <c r="AP7" s="18">
        <v>3.8611111111111112</v>
      </c>
      <c r="AQ7" s="20">
        <v>16.290909090909089</v>
      </c>
      <c r="AR7" s="16">
        <v>0.53424657534246578</v>
      </c>
      <c r="AS7" s="16">
        <v>0.41095890410958902</v>
      </c>
      <c r="AT7" s="16">
        <v>0</v>
      </c>
      <c r="AU7" s="16">
        <v>5.4794520547945202E-2</v>
      </c>
      <c r="AV7" s="8" t="s">
        <v>44</v>
      </c>
      <c r="AW7" s="8" t="s">
        <v>44</v>
      </c>
      <c r="AX7" s="8" t="s">
        <v>44</v>
      </c>
      <c r="AY7" s="8" t="s">
        <v>44</v>
      </c>
      <c r="AZ7" s="8" t="s">
        <v>44</v>
      </c>
      <c r="BA7" s="8" t="s">
        <v>44</v>
      </c>
      <c r="BB7" s="8" t="s">
        <v>44</v>
      </c>
      <c r="BC7" s="8" t="s">
        <v>44</v>
      </c>
      <c r="BD7" s="8" t="s">
        <v>44</v>
      </c>
      <c r="BE7" s="8"/>
      <c r="BF7" s="10"/>
      <c r="BG7" s="24" t="s">
        <v>781</v>
      </c>
      <c r="BH7" s="9">
        <v>94</v>
      </c>
      <c r="BI7" s="21">
        <v>0.55952380952380953</v>
      </c>
      <c r="BJ7" s="9">
        <v>15</v>
      </c>
      <c r="BK7" s="23">
        <v>0.16666666666666666</v>
      </c>
      <c r="BL7" s="23">
        <v>0.79166666666666663</v>
      </c>
      <c r="BM7" s="23">
        <v>0.16666666666666666</v>
      </c>
      <c r="BN7" s="23">
        <v>0.95833333333333337</v>
      </c>
      <c r="BO7" s="9" t="s">
        <v>767</v>
      </c>
      <c r="BP7" s="9" t="s">
        <v>767</v>
      </c>
      <c r="BQ7" s="23">
        <v>0.16666666666666666</v>
      </c>
      <c r="BR7" s="23">
        <v>0.79166666666666663</v>
      </c>
      <c r="BS7" s="10" t="s">
        <v>91</v>
      </c>
      <c r="BT7" s="10" t="s">
        <v>91</v>
      </c>
      <c r="BU7" s="10" t="s">
        <v>34</v>
      </c>
      <c r="BV7" s="10" t="s">
        <v>91</v>
      </c>
      <c r="BW7" s="10" t="s">
        <v>91</v>
      </c>
      <c r="BX7" s="10" t="s">
        <v>91</v>
      </c>
      <c r="BY7" s="10" t="s">
        <v>34</v>
      </c>
      <c r="BZ7" s="10" t="s">
        <v>34</v>
      </c>
      <c r="CA7" s="10" t="s">
        <v>91</v>
      </c>
      <c r="CB7" s="10" t="s">
        <v>91</v>
      </c>
      <c r="CC7" s="11" t="s">
        <v>44</v>
      </c>
      <c r="CD7" s="11" t="s">
        <v>44</v>
      </c>
      <c r="CE7" s="7"/>
      <c r="CF7" s="7" t="s">
        <v>44</v>
      </c>
      <c r="CG7" s="7" t="s">
        <v>44</v>
      </c>
      <c r="CH7" s="7"/>
      <c r="CI7" s="7" t="s">
        <v>44</v>
      </c>
      <c r="CJ7" s="7" t="s">
        <v>44</v>
      </c>
      <c r="CK7" s="7"/>
      <c r="CL7" s="9"/>
      <c r="CM7" s="26">
        <v>0.4</v>
      </c>
      <c r="CN7" s="26">
        <v>0</v>
      </c>
      <c r="CO7" s="26">
        <v>0.15</v>
      </c>
      <c r="CP7" s="26">
        <v>0.05</v>
      </c>
      <c r="CQ7" s="26">
        <v>0.05</v>
      </c>
      <c r="CR7" s="26">
        <v>0.05</v>
      </c>
      <c r="CS7" s="26">
        <v>0.3</v>
      </c>
      <c r="CT7" s="26">
        <v>0</v>
      </c>
      <c r="CU7" s="10" t="s">
        <v>33</v>
      </c>
      <c r="CV7" s="27"/>
      <c r="CW7" s="4" t="s">
        <v>33</v>
      </c>
      <c r="CX7" s="4"/>
      <c r="CY7" s="21">
        <v>0.2</v>
      </c>
      <c r="CZ7" s="5">
        <v>3</v>
      </c>
      <c r="DA7" s="5">
        <v>0</v>
      </c>
      <c r="DB7" s="5">
        <v>0</v>
      </c>
      <c r="DC7" s="5">
        <v>10</v>
      </c>
      <c r="DD7" s="5">
        <v>0</v>
      </c>
      <c r="DE7" s="5">
        <v>0</v>
      </c>
      <c r="DF7" s="5">
        <v>0</v>
      </c>
      <c r="DG7" s="5">
        <v>13</v>
      </c>
      <c r="DH7" s="12">
        <v>3</v>
      </c>
      <c r="DI7" s="12">
        <v>0</v>
      </c>
      <c r="DJ7" s="12">
        <v>4</v>
      </c>
      <c r="DK7" s="12">
        <v>4</v>
      </c>
      <c r="DL7" s="12">
        <v>0</v>
      </c>
      <c r="DM7" s="12">
        <v>0</v>
      </c>
      <c r="DN7" s="12">
        <v>0</v>
      </c>
      <c r="DO7" s="12">
        <v>11</v>
      </c>
      <c r="DP7" s="7" t="s">
        <v>35</v>
      </c>
      <c r="DQ7" s="7" t="s">
        <v>35</v>
      </c>
      <c r="DR7" s="7" t="s">
        <v>34</v>
      </c>
      <c r="DS7" s="7" t="s">
        <v>34</v>
      </c>
      <c r="DT7" s="7" t="s">
        <v>34</v>
      </c>
      <c r="DU7" s="7" t="s">
        <v>34</v>
      </c>
      <c r="DV7" s="7" t="s">
        <v>34</v>
      </c>
      <c r="DW7" s="7" t="s">
        <v>34</v>
      </c>
      <c r="DX7" s="7" t="s">
        <v>34</v>
      </c>
      <c r="DY7" s="7" t="s">
        <v>34</v>
      </c>
      <c r="DZ7" s="7" t="s">
        <v>34</v>
      </c>
      <c r="EA7" s="7" t="s">
        <v>34</v>
      </c>
      <c r="EB7" s="7" t="s">
        <v>34</v>
      </c>
      <c r="EC7" s="6"/>
      <c r="ED7" s="6" t="s">
        <v>44</v>
      </c>
      <c r="EE7" s="6" t="s">
        <v>44</v>
      </c>
      <c r="EF7" s="6"/>
      <c r="EG7" s="63" t="s">
        <v>856</v>
      </c>
      <c r="EH7" s="64"/>
      <c r="EI7" s="57"/>
    </row>
    <row r="8" spans="1:139" x14ac:dyDescent="0.2">
      <c r="A8" s="57">
        <v>6</v>
      </c>
      <c r="B8" s="3" t="s">
        <v>221</v>
      </c>
      <c r="C8" s="2" t="s">
        <v>222</v>
      </c>
      <c r="D8" s="2" t="s">
        <v>223</v>
      </c>
      <c r="E8" s="2" t="s">
        <v>224</v>
      </c>
      <c r="F8" s="2" t="s">
        <v>225</v>
      </c>
      <c r="G8" s="2" t="s">
        <v>226</v>
      </c>
      <c r="H8" s="2" t="s">
        <v>227</v>
      </c>
      <c r="I8" s="6" t="s">
        <v>584</v>
      </c>
      <c r="J8" s="6" t="s">
        <v>555</v>
      </c>
      <c r="K8" s="6" t="s">
        <v>44</v>
      </c>
      <c r="L8" s="6" t="s">
        <v>44</v>
      </c>
      <c r="M8" s="6" t="s">
        <v>33</v>
      </c>
      <c r="N8" s="158" t="s">
        <v>44</v>
      </c>
      <c r="O8" s="29">
        <v>484999</v>
      </c>
      <c r="P8" s="29">
        <v>1131439</v>
      </c>
      <c r="Q8" s="29">
        <v>73630</v>
      </c>
      <c r="R8" s="30">
        <v>3300895</v>
      </c>
      <c r="S8" s="22">
        <v>0.38917808654925407</v>
      </c>
      <c r="T8" s="22">
        <v>0.1179489199141445</v>
      </c>
      <c r="U8" s="22">
        <v>0.10281938686325981</v>
      </c>
      <c r="V8" s="22">
        <v>1.5022895305667099E-2</v>
      </c>
      <c r="W8" s="22">
        <v>0.37503071136767452</v>
      </c>
      <c r="X8" s="111">
        <v>82</v>
      </c>
      <c r="Y8" s="65">
        <v>0.19230769230769232</v>
      </c>
      <c r="Z8" s="65">
        <v>9.6153846153846159E-2</v>
      </c>
      <c r="AA8" s="65">
        <v>0.69230769230769229</v>
      </c>
      <c r="AB8" s="65">
        <v>0</v>
      </c>
      <c r="AC8" s="65">
        <v>0</v>
      </c>
      <c r="AD8" s="65">
        <v>0</v>
      </c>
      <c r="AE8" s="65">
        <v>1.9230769230769232E-2</v>
      </c>
      <c r="AF8" s="65">
        <v>0</v>
      </c>
      <c r="AG8" s="6">
        <v>52</v>
      </c>
      <c r="AH8" s="16">
        <v>1</v>
      </c>
      <c r="AI8" s="17">
        <v>1.9038461538461537</v>
      </c>
      <c r="AJ8" s="18">
        <v>8.5192307692307701</v>
      </c>
      <c r="AK8" s="18">
        <v>4.1730769230769234</v>
      </c>
      <c r="AL8" s="15">
        <f t="shared" si="0"/>
        <v>2.0414746543778803</v>
      </c>
      <c r="AM8" s="19">
        <v>159000</v>
      </c>
      <c r="AN8" s="19">
        <v>107000</v>
      </c>
      <c r="AO8" s="15">
        <v>1.4934571171171171</v>
      </c>
      <c r="AP8" s="18">
        <v>4.2115384615384617</v>
      </c>
      <c r="AQ8" s="20">
        <v>9.4807692307692299</v>
      </c>
      <c r="AR8" s="16">
        <v>0.28846153846153844</v>
      </c>
      <c r="AS8" s="16">
        <v>0.71153846153846156</v>
      </c>
      <c r="AT8" s="16">
        <v>0</v>
      </c>
      <c r="AU8" s="16">
        <v>0</v>
      </c>
      <c r="AV8" s="8" t="s">
        <v>44</v>
      </c>
      <c r="AW8" s="8"/>
      <c r="AX8" s="8" t="s">
        <v>44</v>
      </c>
      <c r="AY8" s="8"/>
      <c r="AZ8" s="8"/>
      <c r="BA8" s="8" t="s">
        <v>44</v>
      </c>
      <c r="BB8" s="8" t="s">
        <v>44</v>
      </c>
      <c r="BC8" s="8"/>
      <c r="BD8" s="8" t="s">
        <v>44</v>
      </c>
      <c r="BE8" s="8"/>
      <c r="BF8" s="10"/>
      <c r="BG8" s="24" t="s">
        <v>782</v>
      </c>
      <c r="BH8" s="9">
        <v>65</v>
      </c>
      <c r="BI8" s="21">
        <v>0.38690476190476192</v>
      </c>
      <c r="BJ8" s="9">
        <v>13</v>
      </c>
      <c r="BK8" s="23">
        <v>0.25</v>
      </c>
      <c r="BL8" s="23">
        <v>0.79166666666666663</v>
      </c>
      <c r="BM8" s="9" t="s">
        <v>767</v>
      </c>
      <c r="BN8" s="9" t="s">
        <v>767</v>
      </c>
      <c r="BO8" s="9" t="s">
        <v>767</v>
      </c>
      <c r="BP8" s="9" t="s">
        <v>767</v>
      </c>
      <c r="BQ8" s="9" t="s">
        <v>767</v>
      </c>
      <c r="BR8" s="9" t="s">
        <v>767</v>
      </c>
      <c r="BS8" s="10" t="s">
        <v>91</v>
      </c>
      <c r="BT8" s="10" t="s">
        <v>34</v>
      </c>
      <c r="BU8" s="10" t="s">
        <v>35</v>
      </c>
      <c r="BV8" s="10" t="s">
        <v>91</v>
      </c>
      <c r="BW8" s="10" t="s">
        <v>91</v>
      </c>
      <c r="BX8" s="10" t="s">
        <v>91</v>
      </c>
      <c r="BY8" s="10" t="s">
        <v>35</v>
      </c>
      <c r="BZ8" s="10" t="s">
        <v>34</v>
      </c>
      <c r="CA8" s="10" t="s">
        <v>91</v>
      </c>
      <c r="CB8" s="10" t="s">
        <v>91</v>
      </c>
      <c r="CC8" s="11" t="s">
        <v>44</v>
      </c>
      <c r="CD8" s="11" t="s">
        <v>44</v>
      </c>
      <c r="CE8" s="7"/>
      <c r="CF8" s="7" t="s">
        <v>44</v>
      </c>
      <c r="CG8" s="7"/>
      <c r="CH8" s="7"/>
      <c r="CI8" s="7"/>
      <c r="CJ8" s="7"/>
      <c r="CK8" s="7"/>
      <c r="CL8" s="9" t="s">
        <v>44</v>
      </c>
      <c r="CM8" s="26">
        <v>0.45</v>
      </c>
      <c r="CN8" s="26">
        <v>0</v>
      </c>
      <c r="CO8" s="26">
        <v>0</v>
      </c>
      <c r="CP8" s="26">
        <v>0.1</v>
      </c>
      <c r="CQ8" s="26">
        <v>0.2</v>
      </c>
      <c r="CR8" s="26">
        <v>0.1</v>
      </c>
      <c r="CS8" s="26">
        <v>0.05</v>
      </c>
      <c r="CT8" s="26">
        <v>0.1</v>
      </c>
      <c r="CU8" s="10" t="s">
        <v>44</v>
      </c>
      <c r="CV8" s="27">
        <v>2013</v>
      </c>
      <c r="CW8" s="4" t="s">
        <v>33</v>
      </c>
      <c r="CX8" s="4"/>
      <c r="CY8" s="21">
        <v>0.05</v>
      </c>
      <c r="CZ8" s="5">
        <v>0</v>
      </c>
      <c r="DA8" s="5">
        <v>12</v>
      </c>
      <c r="DB8" s="5">
        <v>7</v>
      </c>
      <c r="DC8" s="5">
        <v>0</v>
      </c>
      <c r="DD8" s="5">
        <v>0</v>
      </c>
      <c r="DE8" s="5">
        <v>0</v>
      </c>
      <c r="DF8" s="5">
        <v>0</v>
      </c>
      <c r="DG8" s="5">
        <v>19</v>
      </c>
      <c r="DH8" s="12">
        <v>0</v>
      </c>
      <c r="DI8" s="12">
        <v>7</v>
      </c>
      <c r="DJ8" s="12">
        <v>11</v>
      </c>
      <c r="DK8" s="12">
        <v>0</v>
      </c>
      <c r="DL8" s="12">
        <v>0</v>
      </c>
      <c r="DM8" s="12">
        <v>0</v>
      </c>
      <c r="DN8" s="12">
        <v>0</v>
      </c>
      <c r="DO8" s="12">
        <v>18</v>
      </c>
      <c r="DP8" s="7" t="s">
        <v>35</v>
      </c>
      <c r="DQ8" s="7" t="s">
        <v>34</v>
      </c>
      <c r="DR8" s="7" t="s">
        <v>34</v>
      </c>
      <c r="DS8" s="7" t="s">
        <v>34</v>
      </c>
      <c r="DT8" s="7" t="s">
        <v>34</v>
      </c>
      <c r="DU8" s="7" t="s">
        <v>34</v>
      </c>
      <c r="DV8" s="7" t="s">
        <v>34</v>
      </c>
      <c r="DW8" s="7" t="s">
        <v>34</v>
      </c>
      <c r="DX8" s="7" t="s">
        <v>34</v>
      </c>
      <c r="DY8" s="7" t="s">
        <v>34</v>
      </c>
      <c r="DZ8" s="7" t="s">
        <v>34</v>
      </c>
      <c r="EA8" s="7" t="s">
        <v>34</v>
      </c>
      <c r="EB8" s="7" t="s">
        <v>34</v>
      </c>
      <c r="EC8" s="6"/>
      <c r="ED8" s="6" t="s">
        <v>44</v>
      </c>
      <c r="EE8" s="6" t="s">
        <v>44</v>
      </c>
      <c r="EF8" s="6"/>
      <c r="EG8" s="63" t="s">
        <v>857</v>
      </c>
      <c r="EH8" s="64" t="s">
        <v>858</v>
      </c>
      <c r="EI8" s="57"/>
    </row>
    <row r="9" spans="1:139" x14ac:dyDescent="0.2">
      <c r="A9" s="57">
        <v>7</v>
      </c>
      <c r="B9" s="54" t="s">
        <v>665</v>
      </c>
      <c r="C9" s="31" t="s">
        <v>704</v>
      </c>
      <c r="D9" s="31" t="s">
        <v>705</v>
      </c>
      <c r="E9" s="31" t="s">
        <v>702</v>
      </c>
      <c r="F9" s="31" t="s">
        <v>225</v>
      </c>
      <c r="G9" s="31" t="s">
        <v>703</v>
      </c>
      <c r="H9" s="31" t="s">
        <v>227</v>
      </c>
      <c r="I9" s="93"/>
      <c r="J9" s="93"/>
      <c r="K9" s="93"/>
      <c r="L9" s="93"/>
      <c r="M9" s="93"/>
      <c r="N9" s="159" t="s">
        <v>44</v>
      </c>
      <c r="O9" s="41">
        <v>333710</v>
      </c>
      <c r="P9" s="41">
        <v>420047</v>
      </c>
      <c r="Q9" s="41">
        <v>26346</v>
      </c>
      <c r="R9" s="42">
        <v>1818066</v>
      </c>
      <c r="S9" s="43">
        <v>0.68226126004226473</v>
      </c>
      <c r="T9" s="43">
        <v>0.22788556631057399</v>
      </c>
      <c r="U9" s="43">
        <v>0</v>
      </c>
      <c r="V9" s="43">
        <v>5.9336679746499851E-2</v>
      </c>
      <c r="W9" s="43">
        <v>3.0516493900661471E-2</v>
      </c>
      <c r="X9" s="112">
        <v>12</v>
      </c>
      <c r="Y9" s="65">
        <v>0</v>
      </c>
      <c r="Z9" s="65">
        <v>5.8823529411764705E-2</v>
      </c>
      <c r="AA9" s="65">
        <v>0.52941176470588236</v>
      </c>
      <c r="AB9" s="65">
        <v>0.41176470588235292</v>
      </c>
      <c r="AC9" s="65">
        <v>0</v>
      </c>
      <c r="AD9" s="65">
        <v>0</v>
      </c>
      <c r="AE9" s="65">
        <v>0</v>
      </c>
      <c r="AF9" s="65">
        <v>0</v>
      </c>
      <c r="AG9" s="34">
        <v>16</v>
      </c>
      <c r="AH9" s="35">
        <v>0.94117647058823528</v>
      </c>
      <c r="AI9" s="36">
        <v>2.4375</v>
      </c>
      <c r="AJ9" s="37">
        <v>4.2941176470588234</v>
      </c>
      <c r="AK9" s="37">
        <v>5.9411764705882355</v>
      </c>
      <c r="AL9" s="38">
        <f t="shared" si="0"/>
        <v>0.72277227722772275</v>
      </c>
      <c r="AM9" s="39">
        <v>76000</v>
      </c>
      <c r="AN9" s="39">
        <v>174000</v>
      </c>
      <c r="AO9" s="38">
        <v>0.43729152542372884</v>
      </c>
      <c r="AP9" s="37">
        <v>4.6470588235294121</v>
      </c>
      <c r="AQ9" s="40">
        <v>18</v>
      </c>
      <c r="AR9" s="35">
        <v>0.41176470588235292</v>
      </c>
      <c r="AS9" s="35">
        <v>0.58823529411764708</v>
      </c>
      <c r="AT9" s="35">
        <v>0</v>
      </c>
      <c r="AU9" s="35">
        <v>0</v>
      </c>
      <c r="AV9" s="44" t="s">
        <v>44</v>
      </c>
      <c r="AW9" s="44" t="s">
        <v>44</v>
      </c>
      <c r="AX9" s="44" t="s">
        <v>44</v>
      </c>
      <c r="AY9" s="44"/>
      <c r="AZ9" s="44" t="s">
        <v>44</v>
      </c>
      <c r="BA9" s="44" t="s">
        <v>44</v>
      </c>
      <c r="BB9" s="44" t="s">
        <v>44</v>
      </c>
      <c r="BC9" s="44"/>
      <c r="BD9" s="44"/>
      <c r="BE9" s="44"/>
      <c r="BF9" s="48" t="s">
        <v>765</v>
      </c>
      <c r="BG9" s="45" t="s">
        <v>783</v>
      </c>
      <c r="BH9" s="45">
        <v>83.999999999999986</v>
      </c>
      <c r="BI9" s="46">
        <v>0.49999999999999989</v>
      </c>
      <c r="BJ9" s="45">
        <v>13.999999999999998</v>
      </c>
      <c r="BK9" s="47">
        <v>0.20833333333333334</v>
      </c>
      <c r="BL9" s="47">
        <v>0.79166666666666663</v>
      </c>
      <c r="BM9" s="47">
        <v>0.20833333333333334</v>
      </c>
      <c r="BN9" s="47">
        <v>0.79166666666666663</v>
      </c>
      <c r="BO9" s="45" t="s">
        <v>767</v>
      </c>
      <c r="BP9" s="45" t="s">
        <v>767</v>
      </c>
      <c r="BQ9" s="45" t="s">
        <v>767</v>
      </c>
      <c r="BR9" s="45" t="s">
        <v>767</v>
      </c>
      <c r="BS9" s="10" t="s">
        <v>91</v>
      </c>
      <c r="BT9" s="10" t="s">
        <v>91</v>
      </c>
      <c r="BU9" s="10" t="s">
        <v>91</v>
      </c>
      <c r="BV9" s="10" t="s">
        <v>91</v>
      </c>
      <c r="BW9" s="10" t="s">
        <v>91</v>
      </c>
      <c r="BX9" s="10" t="s">
        <v>91</v>
      </c>
      <c r="BY9" s="10" t="s">
        <v>91</v>
      </c>
      <c r="BZ9" s="48" t="s">
        <v>35</v>
      </c>
      <c r="CA9" s="10" t="s">
        <v>91</v>
      </c>
      <c r="CB9" s="48" t="s">
        <v>35</v>
      </c>
      <c r="CC9" s="49" t="s">
        <v>33</v>
      </c>
      <c r="CD9" s="49" t="s">
        <v>44</v>
      </c>
      <c r="CE9" s="50"/>
      <c r="CF9" s="50"/>
      <c r="CG9" s="50"/>
      <c r="CH9" s="50"/>
      <c r="CI9" s="50"/>
      <c r="CJ9" s="50"/>
      <c r="CK9" s="50"/>
      <c r="CL9" s="45"/>
      <c r="CM9" s="26">
        <v>0.2</v>
      </c>
      <c r="CN9" s="51">
        <v>0.15</v>
      </c>
      <c r="CO9" s="51">
        <v>0</v>
      </c>
      <c r="CP9" s="51">
        <v>0.1</v>
      </c>
      <c r="CQ9" s="51">
        <v>0.15</v>
      </c>
      <c r="CR9" s="51">
        <v>0.1</v>
      </c>
      <c r="CS9" s="51">
        <v>0.2</v>
      </c>
      <c r="CT9" s="51">
        <v>0.1</v>
      </c>
      <c r="CU9" s="48" t="s">
        <v>44</v>
      </c>
      <c r="CV9" s="52">
        <v>2013</v>
      </c>
      <c r="CW9" s="32" t="s">
        <v>33</v>
      </c>
      <c r="CX9" s="32"/>
      <c r="CY9" s="46">
        <v>0.3</v>
      </c>
      <c r="CZ9" s="33">
        <v>1</v>
      </c>
      <c r="DA9" s="33">
        <v>1</v>
      </c>
      <c r="DB9" s="33">
        <v>2</v>
      </c>
      <c r="DC9" s="33">
        <v>2</v>
      </c>
      <c r="DD9" s="33">
        <v>0</v>
      </c>
      <c r="DE9" s="33">
        <v>0</v>
      </c>
      <c r="DF9" s="33">
        <v>0</v>
      </c>
      <c r="DG9" s="33">
        <v>6</v>
      </c>
      <c r="DH9" s="53">
        <v>1</v>
      </c>
      <c r="DI9" s="53">
        <v>2</v>
      </c>
      <c r="DJ9" s="53">
        <v>4</v>
      </c>
      <c r="DK9" s="53">
        <v>4</v>
      </c>
      <c r="DL9" s="53">
        <v>0</v>
      </c>
      <c r="DM9" s="53">
        <v>0</v>
      </c>
      <c r="DN9" s="53">
        <v>0</v>
      </c>
      <c r="DO9" s="53">
        <v>11</v>
      </c>
      <c r="DP9" s="50" t="s">
        <v>34</v>
      </c>
      <c r="DQ9" s="50" t="s">
        <v>35</v>
      </c>
      <c r="DR9" s="50" t="s">
        <v>34</v>
      </c>
      <c r="DS9" s="50" t="s">
        <v>34</v>
      </c>
      <c r="DT9" s="50" t="s">
        <v>34</v>
      </c>
      <c r="DU9" s="50" t="s">
        <v>34</v>
      </c>
      <c r="DV9" s="50" t="s">
        <v>34</v>
      </c>
      <c r="DW9" s="50" t="s">
        <v>34</v>
      </c>
      <c r="DX9" s="50" t="s">
        <v>34</v>
      </c>
      <c r="DY9" s="50" t="s">
        <v>34</v>
      </c>
      <c r="DZ9" s="50" t="s">
        <v>34</v>
      </c>
      <c r="EA9" s="50" t="s">
        <v>34</v>
      </c>
      <c r="EB9" s="50" t="s">
        <v>34</v>
      </c>
      <c r="EC9" s="34" t="s">
        <v>44</v>
      </c>
      <c r="ED9" s="34"/>
      <c r="EE9" s="34"/>
      <c r="EF9" s="34"/>
      <c r="EG9" s="63" t="s">
        <v>859</v>
      </c>
      <c r="EH9" s="64" t="s">
        <v>860</v>
      </c>
      <c r="EI9" s="57"/>
    </row>
    <row r="10" spans="1:139" x14ac:dyDescent="0.2">
      <c r="A10" s="57">
        <v>8</v>
      </c>
      <c r="B10" s="3" t="s">
        <v>589</v>
      </c>
      <c r="C10" s="80"/>
      <c r="D10" s="80"/>
      <c r="E10" s="80"/>
      <c r="F10" s="80"/>
      <c r="G10" s="80"/>
      <c r="H10" s="80"/>
      <c r="I10" s="6" t="s">
        <v>584</v>
      </c>
      <c r="J10" s="6" t="s">
        <v>561</v>
      </c>
      <c r="K10" s="6" t="s">
        <v>33</v>
      </c>
      <c r="L10" s="6" t="s">
        <v>33</v>
      </c>
      <c r="M10" s="6" t="s">
        <v>44</v>
      </c>
      <c r="N10" s="158" t="s">
        <v>33</v>
      </c>
      <c r="O10" s="29">
        <v>1260</v>
      </c>
      <c r="P10" s="29">
        <v>6539</v>
      </c>
      <c r="Q10" s="29">
        <v>212</v>
      </c>
      <c r="R10" s="30">
        <v>6908</v>
      </c>
      <c r="S10" s="94"/>
      <c r="T10" s="94"/>
      <c r="U10" s="94"/>
      <c r="V10" s="94"/>
      <c r="W10" s="94"/>
      <c r="X10" s="111">
        <v>1</v>
      </c>
      <c r="Y10" s="98"/>
      <c r="Z10" s="98"/>
      <c r="AA10" s="98"/>
      <c r="AB10" s="98"/>
      <c r="AC10" s="98"/>
      <c r="AD10" s="98"/>
      <c r="AE10" s="98"/>
      <c r="AF10" s="98"/>
      <c r="AG10" s="77"/>
      <c r="AH10" s="99"/>
      <c r="AI10" s="100"/>
      <c r="AJ10" s="101"/>
      <c r="AK10" s="101"/>
      <c r="AL10" s="102"/>
      <c r="AM10" s="103"/>
      <c r="AN10" s="103"/>
      <c r="AO10" s="102"/>
      <c r="AP10" s="101"/>
      <c r="AQ10" s="104"/>
      <c r="AR10" s="99"/>
      <c r="AS10" s="99"/>
      <c r="AT10" s="99"/>
      <c r="AU10" s="99"/>
      <c r="AV10" s="66"/>
      <c r="AW10" s="66"/>
      <c r="AX10" s="66"/>
      <c r="AY10" s="66"/>
      <c r="AZ10" s="66"/>
      <c r="BA10" s="66"/>
      <c r="BB10" s="66"/>
      <c r="BC10" s="66"/>
      <c r="BD10" s="66"/>
      <c r="BE10" s="66"/>
      <c r="BF10" s="69"/>
      <c r="BG10" s="67"/>
      <c r="BH10" s="67"/>
      <c r="BI10" s="68"/>
      <c r="BJ10" s="67"/>
      <c r="BK10" s="67"/>
      <c r="BL10" s="67"/>
      <c r="BM10" s="67"/>
      <c r="BN10" s="67"/>
      <c r="BO10" s="67"/>
      <c r="BP10" s="67"/>
      <c r="BQ10" s="67"/>
      <c r="BR10" s="67"/>
      <c r="BS10" s="69"/>
      <c r="BT10" s="69"/>
      <c r="BU10" s="69"/>
      <c r="BV10" s="69"/>
      <c r="BW10" s="69"/>
      <c r="BX10" s="69"/>
      <c r="BY10" s="69"/>
      <c r="BZ10" s="69"/>
      <c r="CA10" s="69"/>
      <c r="CB10" s="69"/>
      <c r="CC10" s="70"/>
      <c r="CD10" s="70"/>
      <c r="CE10" s="71"/>
      <c r="CF10" s="71"/>
      <c r="CG10" s="71"/>
      <c r="CH10" s="71"/>
      <c r="CI10" s="71"/>
      <c r="CJ10" s="71"/>
      <c r="CK10" s="71"/>
      <c r="CL10" s="67"/>
      <c r="CM10" s="72"/>
      <c r="CN10" s="72"/>
      <c r="CO10" s="72"/>
      <c r="CP10" s="72"/>
      <c r="CQ10" s="72"/>
      <c r="CR10" s="72"/>
      <c r="CS10" s="72"/>
      <c r="CT10" s="72"/>
      <c r="CU10" s="69"/>
      <c r="CV10" s="73"/>
      <c r="CW10" s="74"/>
      <c r="CX10" s="74"/>
      <c r="CY10" s="67"/>
      <c r="CZ10" s="75"/>
      <c r="DA10" s="75"/>
      <c r="DB10" s="75"/>
      <c r="DC10" s="75"/>
      <c r="DD10" s="75"/>
      <c r="DE10" s="75"/>
      <c r="DF10" s="75"/>
      <c r="DG10" s="75"/>
      <c r="DH10" s="76"/>
      <c r="DI10" s="76"/>
      <c r="DJ10" s="76"/>
      <c r="DK10" s="76"/>
      <c r="DL10" s="76"/>
      <c r="DM10" s="76"/>
      <c r="DN10" s="76"/>
      <c r="DO10" s="76"/>
      <c r="DP10" s="71"/>
      <c r="DQ10" s="71"/>
      <c r="DR10" s="71"/>
      <c r="DS10" s="71"/>
      <c r="DT10" s="71"/>
      <c r="DU10" s="71"/>
      <c r="DV10" s="71"/>
      <c r="DW10" s="71"/>
      <c r="DX10" s="71"/>
      <c r="DY10" s="71"/>
      <c r="DZ10" s="71"/>
      <c r="EA10" s="71"/>
      <c r="EB10" s="71"/>
      <c r="EC10" s="77"/>
      <c r="ED10" s="77"/>
      <c r="EE10" s="77"/>
      <c r="EF10" s="77"/>
      <c r="EG10" s="78"/>
      <c r="EH10" s="79"/>
      <c r="EI10" s="57"/>
    </row>
    <row r="11" spans="1:139" x14ac:dyDescent="0.2">
      <c r="A11" s="57">
        <v>9</v>
      </c>
      <c r="B11" s="3" t="s">
        <v>590</v>
      </c>
      <c r="C11" s="80"/>
      <c r="D11" s="80"/>
      <c r="E11" s="80"/>
      <c r="F11" s="80"/>
      <c r="G11" s="80"/>
      <c r="H11" s="80"/>
      <c r="I11" s="6" t="s">
        <v>584</v>
      </c>
      <c r="J11" s="6" t="s">
        <v>561</v>
      </c>
      <c r="K11" s="6" t="s">
        <v>33</v>
      </c>
      <c r="L11" s="6" t="s">
        <v>33</v>
      </c>
      <c r="M11" s="6" t="s">
        <v>44</v>
      </c>
      <c r="N11" s="158" t="s">
        <v>33</v>
      </c>
      <c r="O11" s="29">
        <v>97104</v>
      </c>
      <c r="P11" s="29">
        <v>356107</v>
      </c>
      <c r="Q11" s="29">
        <v>56224</v>
      </c>
      <c r="R11" s="30">
        <v>686747</v>
      </c>
      <c r="S11" s="94"/>
      <c r="T11" s="94"/>
      <c r="U11" s="94"/>
      <c r="V11" s="94"/>
      <c r="W11" s="94"/>
      <c r="X11" s="111">
        <v>28</v>
      </c>
      <c r="Y11" s="65">
        <v>0</v>
      </c>
      <c r="Z11" s="65">
        <v>1</v>
      </c>
      <c r="AA11" s="65">
        <v>0</v>
      </c>
      <c r="AB11" s="65">
        <v>0</v>
      </c>
      <c r="AC11" s="65">
        <v>0</v>
      </c>
      <c r="AD11" s="65">
        <v>0</v>
      </c>
      <c r="AE11" s="65">
        <v>0</v>
      </c>
      <c r="AF11" s="65">
        <v>0</v>
      </c>
      <c r="AG11" s="77"/>
      <c r="AH11" s="99"/>
      <c r="AI11" s="100"/>
      <c r="AJ11" s="18">
        <v>16.333333333333332</v>
      </c>
      <c r="AK11" s="18">
        <v>7</v>
      </c>
      <c r="AL11" s="15">
        <f t="shared" si="0"/>
        <v>2.333333333333333</v>
      </c>
      <c r="AM11" s="19">
        <v>193000</v>
      </c>
      <c r="AN11" s="19">
        <v>200000</v>
      </c>
      <c r="AO11" s="15">
        <v>0.96275500000000003</v>
      </c>
      <c r="AP11" s="18">
        <v>3</v>
      </c>
      <c r="AQ11" s="20">
        <v>15</v>
      </c>
      <c r="AR11" s="16">
        <v>0</v>
      </c>
      <c r="AS11" s="16">
        <v>1</v>
      </c>
      <c r="AT11" s="16">
        <v>0</v>
      </c>
      <c r="AU11" s="16">
        <v>0</v>
      </c>
      <c r="AV11" s="66"/>
      <c r="AW11" s="66"/>
      <c r="AX11" s="66"/>
      <c r="AY11" s="66"/>
      <c r="AZ11" s="66"/>
      <c r="BA11" s="66"/>
      <c r="BB11" s="66"/>
      <c r="BC11" s="66"/>
      <c r="BD11" s="66"/>
      <c r="BE11" s="66"/>
      <c r="BF11" s="69"/>
      <c r="BG11" s="67"/>
      <c r="BH11" s="67"/>
      <c r="BI11" s="68"/>
      <c r="BJ11" s="67"/>
      <c r="BK11" s="67"/>
      <c r="BL11" s="67"/>
      <c r="BM11" s="67"/>
      <c r="BN11" s="67"/>
      <c r="BO11" s="67"/>
      <c r="BP11" s="67"/>
      <c r="BQ11" s="67"/>
      <c r="BR11" s="67"/>
      <c r="BS11" s="69"/>
      <c r="BT11" s="69"/>
      <c r="BU11" s="69"/>
      <c r="BV11" s="69"/>
      <c r="BW11" s="69"/>
      <c r="BX11" s="69"/>
      <c r="BY11" s="69"/>
      <c r="BZ11" s="69"/>
      <c r="CA11" s="69"/>
      <c r="CB11" s="69"/>
      <c r="CC11" s="70"/>
      <c r="CD11" s="70"/>
      <c r="CE11" s="71"/>
      <c r="CF11" s="71"/>
      <c r="CG11" s="71"/>
      <c r="CH11" s="71"/>
      <c r="CI11" s="71"/>
      <c r="CJ11" s="71"/>
      <c r="CK11" s="71"/>
      <c r="CL11" s="67"/>
      <c r="CM11" s="72"/>
      <c r="CN11" s="72"/>
      <c r="CO11" s="72"/>
      <c r="CP11" s="72"/>
      <c r="CQ11" s="72"/>
      <c r="CR11" s="72"/>
      <c r="CS11" s="72"/>
      <c r="CT11" s="72"/>
      <c r="CU11" s="69"/>
      <c r="CV11" s="73"/>
      <c r="CW11" s="74"/>
      <c r="CX11" s="74"/>
      <c r="CY11" s="67"/>
      <c r="CZ11" s="75"/>
      <c r="DA11" s="75"/>
      <c r="DB11" s="75"/>
      <c r="DC11" s="75"/>
      <c r="DD11" s="75"/>
      <c r="DE11" s="75"/>
      <c r="DF11" s="75"/>
      <c r="DG11" s="75"/>
      <c r="DH11" s="76"/>
      <c r="DI11" s="76"/>
      <c r="DJ11" s="76"/>
      <c r="DK11" s="76"/>
      <c r="DL11" s="76"/>
      <c r="DM11" s="76"/>
      <c r="DN11" s="76"/>
      <c r="DO11" s="76"/>
      <c r="DP11" s="71"/>
      <c r="DQ11" s="71"/>
      <c r="DR11" s="71"/>
      <c r="DS11" s="71"/>
      <c r="DT11" s="71"/>
      <c r="DU11" s="71"/>
      <c r="DV11" s="71"/>
      <c r="DW11" s="71"/>
      <c r="DX11" s="71"/>
      <c r="DY11" s="71"/>
      <c r="DZ11" s="71"/>
      <c r="EA11" s="71"/>
      <c r="EB11" s="71"/>
      <c r="EC11" s="77"/>
      <c r="ED11" s="77"/>
      <c r="EE11" s="77"/>
      <c r="EF11" s="77"/>
      <c r="EG11" s="78"/>
      <c r="EH11" s="79"/>
      <c r="EI11" s="57"/>
    </row>
    <row r="12" spans="1:139" x14ac:dyDescent="0.2">
      <c r="A12" s="57">
        <v>10</v>
      </c>
      <c r="B12" s="3" t="s">
        <v>107</v>
      </c>
      <c r="C12" s="2" t="s">
        <v>108</v>
      </c>
      <c r="D12" s="2" t="s">
        <v>109</v>
      </c>
      <c r="E12" s="2"/>
      <c r="F12" s="2" t="s">
        <v>110</v>
      </c>
      <c r="G12" s="2" t="s">
        <v>111</v>
      </c>
      <c r="H12" s="2" t="s">
        <v>112</v>
      </c>
      <c r="I12" s="6" t="s">
        <v>567</v>
      </c>
      <c r="J12" s="6" t="s">
        <v>561</v>
      </c>
      <c r="K12" s="6" t="s">
        <v>33</v>
      </c>
      <c r="L12" s="6" t="s">
        <v>33</v>
      </c>
      <c r="M12" s="6" t="s">
        <v>44</v>
      </c>
      <c r="N12" s="158" t="s">
        <v>44</v>
      </c>
      <c r="O12" s="29">
        <v>5723</v>
      </c>
      <c r="P12" s="29">
        <v>43015</v>
      </c>
      <c r="Q12" s="29">
        <v>1914</v>
      </c>
      <c r="R12" s="30">
        <v>5509</v>
      </c>
      <c r="S12" s="94"/>
      <c r="T12" s="94"/>
      <c r="U12" s="94"/>
      <c r="V12" s="94"/>
      <c r="W12" s="94"/>
      <c r="X12" s="111">
        <v>4</v>
      </c>
      <c r="Y12" s="65">
        <v>0.2</v>
      </c>
      <c r="Z12" s="65">
        <v>0.4</v>
      </c>
      <c r="AA12" s="65">
        <v>0.4</v>
      </c>
      <c r="AB12" s="65">
        <v>0</v>
      </c>
      <c r="AC12" s="65">
        <v>0</v>
      </c>
      <c r="AD12" s="65">
        <v>0</v>
      </c>
      <c r="AE12" s="65">
        <v>0</v>
      </c>
      <c r="AF12" s="65">
        <v>0</v>
      </c>
      <c r="AG12" s="6">
        <v>4</v>
      </c>
      <c r="AH12" s="16">
        <v>0.8</v>
      </c>
      <c r="AI12" s="17">
        <v>2</v>
      </c>
      <c r="AJ12" s="18">
        <v>10.4</v>
      </c>
      <c r="AK12" s="18">
        <v>5.6</v>
      </c>
      <c r="AL12" s="15">
        <f t="shared" si="0"/>
        <v>1.8571428571428574</v>
      </c>
      <c r="AM12" s="19">
        <v>76000</v>
      </c>
      <c r="AN12" s="19">
        <v>160000</v>
      </c>
      <c r="AO12" s="15">
        <v>0.47729375000000002</v>
      </c>
      <c r="AP12" s="18">
        <v>4</v>
      </c>
      <c r="AQ12" s="20">
        <v>14.75</v>
      </c>
      <c r="AR12" s="16">
        <v>0.2</v>
      </c>
      <c r="AS12" s="16">
        <v>0.8</v>
      </c>
      <c r="AT12" s="16">
        <v>0</v>
      </c>
      <c r="AU12" s="16">
        <v>0</v>
      </c>
      <c r="AV12" s="8"/>
      <c r="AW12" s="8" t="s">
        <v>44</v>
      </c>
      <c r="AX12" s="8" t="s">
        <v>44</v>
      </c>
      <c r="AY12" s="8"/>
      <c r="AZ12" s="8"/>
      <c r="BA12" s="8"/>
      <c r="BB12" s="8"/>
      <c r="BC12" s="8"/>
      <c r="BD12" s="8"/>
      <c r="BE12" s="8"/>
      <c r="BF12" s="10"/>
      <c r="BG12" s="24" t="s">
        <v>784</v>
      </c>
      <c r="BH12" s="9">
        <v>52.5</v>
      </c>
      <c r="BI12" s="21">
        <v>0.3125</v>
      </c>
      <c r="BJ12" s="9">
        <v>10.5</v>
      </c>
      <c r="BK12" s="23">
        <v>0.3125</v>
      </c>
      <c r="BL12" s="23">
        <v>0.75</v>
      </c>
      <c r="BM12" s="9" t="s">
        <v>767</v>
      </c>
      <c r="BN12" s="9" t="s">
        <v>767</v>
      </c>
      <c r="BO12" s="9" t="s">
        <v>767</v>
      </c>
      <c r="BP12" s="9" t="s">
        <v>767</v>
      </c>
      <c r="BQ12" s="9" t="s">
        <v>767</v>
      </c>
      <c r="BR12" s="9" t="s">
        <v>767</v>
      </c>
      <c r="BS12" s="10" t="s">
        <v>91</v>
      </c>
      <c r="BT12" s="10" t="s">
        <v>91</v>
      </c>
      <c r="BU12" s="10" t="s">
        <v>91</v>
      </c>
      <c r="BV12" s="10" t="s">
        <v>91</v>
      </c>
      <c r="BW12" s="10" t="s">
        <v>91</v>
      </c>
      <c r="BX12" s="10" t="s">
        <v>91</v>
      </c>
      <c r="BY12" s="10" t="s">
        <v>91</v>
      </c>
      <c r="BZ12" s="10" t="s">
        <v>91</v>
      </c>
      <c r="CA12" s="10" t="s">
        <v>91</v>
      </c>
      <c r="CB12" s="10" t="s">
        <v>34</v>
      </c>
      <c r="CC12" s="11" t="s">
        <v>91</v>
      </c>
      <c r="CD12" s="11" t="s">
        <v>91</v>
      </c>
      <c r="CE12" s="71"/>
      <c r="CF12" s="71"/>
      <c r="CG12" s="71"/>
      <c r="CH12" s="71"/>
      <c r="CI12" s="71"/>
      <c r="CJ12" s="71"/>
      <c r="CK12" s="71"/>
      <c r="CL12" s="67"/>
      <c r="CM12" s="72"/>
      <c r="CN12" s="72"/>
      <c r="CO12" s="72"/>
      <c r="CP12" s="72"/>
      <c r="CQ12" s="72"/>
      <c r="CR12" s="72"/>
      <c r="CS12" s="72"/>
      <c r="CT12" s="72"/>
      <c r="CU12" s="69"/>
      <c r="CV12" s="73"/>
      <c r="CW12" s="4" t="s">
        <v>33</v>
      </c>
      <c r="CX12" s="4"/>
      <c r="CY12" s="21">
        <v>0</v>
      </c>
      <c r="CZ12" s="5">
        <v>2</v>
      </c>
      <c r="DA12" s="5">
        <v>0</v>
      </c>
      <c r="DB12" s="5">
        <v>1</v>
      </c>
      <c r="DC12" s="5">
        <v>0</v>
      </c>
      <c r="DD12" s="5">
        <v>0</v>
      </c>
      <c r="DE12" s="5">
        <v>0</v>
      </c>
      <c r="DF12" s="5">
        <v>0</v>
      </c>
      <c r="DG12" s="5">
        <v>3</v>
      </c>
      <c r="DH12" s="12">
        <v>1</v>
      </c>
      <c r="DI12" s="12">
        <v>0</v>
      </c>
      <c r="DJ12" s="12">
        <v>1</v>
      </c>
      <c r="DK12" s="12">
        <v>0</v>
      </c>
      <c r="DL12" s="12">
        <v>0</v>
      </c>
      <c r="DM12" s="12">
        <v>0</v>
      </c>
      <c r="DN12" s="12">
        <v>0</v>
      </c>
      <c r="DO12" s="12">
        <v>2</v>
      </c>
      <c r="DP12" s="7" t="s">
        <v>91</v>
      </c>
      <c r="DQ12" s="7" t="s">
        <v>91</v>
      </c>
      <c r="DR12" s="7" t="s">
        <v>34</v>
      </c>
      <c r="DS12" s="7" t="s">
        <v>34</v>
      </c>
      <c r="DT12" s="7" t="s">
        <v>34</v>
      </c>
      <c r="DU12" s="7" t="s">
        <v>34</v>
      </c>
      <c r="DV12" s="7" t="s">
        <v>34</v>
      </c>
      <c r="DW12" s="7" t="s">
        <v>91</v>
      </c>
      <c r="DX12" s="7" t="s">
        <v>91</v>
      </c>
      <c r="DY12" s="7" t="s">
        <v>34</v>
      </c>
      <c r="DZ12" s="7" t="s">
        <v>34</v>
      </c>
      <c r="EA12" s="7" t="s">
        <v>91</v>
      </c>
      <c r="EB12" s="7" t="s">
        <v>34</v>
      </c>
      <c r="EC12" s="6" t="s">
        <v>44</v>
      </c>
      <c r="ED12" s="6"/>
      <c r="EE12" s="6"/>
      <c r="EF12" s="6"/>
      <c r="EG12" s="63"/>
      <c r="EH12" s="64"/>
      <c r="EI12" s="57"/>
    </row>
    <row r="13" spans="1:139" x14ac:dyDescent="0.2">
      <c r="A13" s="57">
        <v>11</v>
      </c>
      <c r="B13" s="3" t="s">
        <v>69</v>
      </c>
      <c r="C13" s="2" t="s">
        <v>76</v>
      </c>
      <c r="D13" s="2" t="s">
        <v>77</v>
      </c>
      <c r="E13" s="2" t="s">
        <v>78</v>
      </c>
      <c r="F13" s="2" t="s">
        <v>79</v>
      </c>
      <c r="G13" s="2" t="s">
        <v>80</v>
      </c>
      <c r="H13" s="2" t="s">
        <v>81</v>
      </c>
      <c r="I13" s="6" t="s">
        <v>567</v>
      </c>
      <c r="J13" s="6" t="s">
        <v>555</v>
      </c>
      <c r="K13" s="6" t="s">
        <v>44</v>
      </c>
      <c r="L13" s="6" t="s">
        <v>44</v>
      </c>
      <c r="M13" s="6" t="s">
        <v>33</v>
      </c>
      <c r="N13" s="158" t="s">
        <v>44</v>
      </c>
      <c r="O13" s="29">
        <v>521986</v>
      </c>
      <c r="P13" s="29">
        <v>2940165</v>
      </c>
      <c r="Q13" s="29">
        <v>167675</v>
      </c>
      <c r="R13" s="30">
        <v>9046044</v>
      </c>
      <c r="S13" s="22">
        <v>0.76598345088748188</v>
      </c>
      <c r="T13" s="22">
        <v>8.5494609577402014E-2</v>
      </c>
      <c r="U13" s="22">
        <v>7.4246377753634629E-2</v>
      </c>
      <c r="V13" s="22">
        <v>4.8640046411447925E-3</v>
      </c>
      <c r="W13" s="22">
        <v>6.9411557140336699E-2</v>
      </c>
      <c r="X13" s="111">
        <v>131</v>
      </c>
      <c r="Y13" s="65">
        <v>6.8702290076335881E-2</v>
      </c>
      <c r="Z13" s="65">
        <v>1.5267175572519083E-2</v>
      </c>
      <c r="AA13" s="65">
        <v>0.83969465648854957</v>
      </c>
      <c r="AB13" s="65">
        <v>6.8702290076335881E-2</v>
      </c>
      <c r="AC13" s="65">
        <v>7.6335877862595417E-3</v>
      </c>
      <c r="AD13" s="65">
        <v>0</v>
      </c>
      <c r="AE13" s="65">
        <v>0</v>
      </c>
      <c r="AF13" s="65">
        <v>0</v>
      </c>
      <c r="AG13" s="6">
        <v>131</v>
      </c>
      <c r="AH13" s="16">
        <v>1</v>
      </c>
      <c r="AI13" s="17">
        <v>2.83206106870229</v>
      </c>
      <c r="AJ13" s="18">
        <v>4.6535433070866139</v>
      </c>
      <c r="AK13" s="18">
        <v>5.4198473282442752</v>
      </c>
      <c r="AL13" s="15">
        <f t="shared" si="0"/>
        <v>0.85861151158922022</v>
      </c>
      <c r="AM13" s="19">
        <v>70000</v>
      </c>
      <c r="AN13" s="19">
        <v>167000</v>
      </c>
      <c r="AO13" s="15">
        <v>0.41678759407069554</v>
      </c>
      <c r="AP13" s="18">
        <v>4.0305343511450378</v>
      </c>
      <c r="AQ13" s="20">
        <v>16.346153846153847</v>
      </c>
      <c r="AR13" s="16">
        <v>0.5572519083969466</v>
      </c>
      <c r="AS13" s="16">
        <v>0.12213740458015267</v>
      </c>
      <c r="AT13" s="16">
        <v>0.32061068702290074</v>
      </c>
      <c r="AU13" s="16">
        <v>0</v>
      </c>
      <c r="AV13" s="8" t="s">
        <v>44</v>
      </c>
      <c r="AW13" s="8" t="s">
        <v>44</v>
      </c>
      <c r="AX13" s="8" t="s">
        <v>44</v>
      </c>
      <c r="AY13" s="8"/>
      <c r="AZ13" s="8"/>
      <c r="BA13" s="8"/>
      <c r="BB13" s="8" t="s">
        <v>44</v>
      </c>
      <c r="BC13" s="8" t="s">
        <v>44</v>
      </c>
      <c r="BD13" s="8"/>
      <c r="BE13" s="8"/>
      <c r="BF13" s="10"/>
      <c r="BG13" s="24" t="s">
        <v>785</v>
      </c>
      <c r="BH13" s="9">
        <v>60</v>
      </c>
      <c r="BI13" s="21">
        <v>0.35714285714285715</v>
      </c>
      <c r="BJ13" s="9">
        <v>12</v>
      </c>
      <c r="BK13" s="23">
        <v>0.25</v>
      </c>
      <c r="BL13" s="23">
        <v>0.75</v>
      </c>
      <c r="BM13" s="9" t="s">
        <v>767</v>
      </c>
      <c r="BN13" s="9" t="s">
        <v>767</v>
      </c>
      <c r="BO13" s="9" t="s">
        <v>767</v>
      </c>
      <c r="BP13" s="9" t="s">
        <v>767</v>
      </c>
      <c r="BQ13" s="9" t="s">
        <v>767</v>
      </c>
      <c r="BR13" s="9" t="s">
        <v>767</v>
      </c>
      <c r="BS13" s="10" t="s">
        <v>34</v>
      </c>
      <c r="BT13" s="10" t="s">
        <v>34</v>
      </c>
      <c r="BU13" s="10" t="s">
        <v>34</v>
      </c>
      <c r="BV13" s="10" t="s">
        <v>91</v>
      </c>
      <c r="BW13" s="10" t="s">
        <v>91</v>
      </c>
      <c r="BX13" s="10" t="s">
        <v>34</v>
      </c>
      <c r="BY13" s="10" t="s">
        <v>91</v>
      </c>
      <c r="BZ13" s="10" t="s">
        <v>34</v>
      </c>
      <c r="CA13" s="10" t="s">
        <v>91</v>
      </c>
      <c r="CB13" s="10" t="s">
        <v>91</v>
      </c>
      <c r="CC13" s="11" t="s">
        <v>44</v>
      </c>
      <c r="CD13" s="11" t="s">
        <v>44</v>
      </c>
      <c r="CE13" s="7"/>
      <c r="CF13" s="7" t="s">
        <v>44</v>
      </c>
      <c r="CG13" s="7" t="s">
        <v>44</v>
      </c>
      <c r="CH13" s="7" t="s">
        <v>44</v>
      </c>
      <c r="CI13" s="7" t="s">
        <v>44</v>
      </c>
      <c r="CJ13" s="7" t="s">
        <v>44</v>
      </c>
      <c r="CK13" s="7" t="s">
        <v>82</v>
      </c>
      <c r="CL13" s="9" t="s">
        <v>44</v>
      </c>
      <c r="CM13" s="26">
        <v>6.0000000000000005E-2</v>
      </c>
      <c r="CN13" s="26">
        <v>0</v>
      </c>
      <c r="CO13" s="26">
        <v>0</v>
      </c>
      <c r="CP13" s="26">
        <v>0</v>
      </c>
      <c r="CQ13" s="26">
        <v>0.14000000000000001</v>
      </c>
      <c r="CR13" s="26">
        <v>0.53</v>
      </c>
      <c r="CS13" s="26">
        <v>0.26</v>
      </c>
      <c r="CT13" s="26">
        <v>0.01</v>
      </c>
      <c r="CU13" s="10" t="s">
        <v>33</v>
      </c>
      <c r="CV13" s="27"/>
      <c r="CW13" s="4" t="s">
        <v>33</v>
      </c>
      <c r="CX13" s="4"/>
      <c r="CY13" s="21">
        <v>0.2</v>
      </c>
      <c r="CZ13" s="5">
        <v>4</v>
      </c>
      <c r="DA13" s="5">
        <v>0</v>
      </c>
      <c r="DB13" s="5">
        <v>14</v>
      </c>
      <c r="DC13" s="5">
        <v>4</v>
      </c>
      <c r="DD13" s="5">
        <v>0</v>
      </c>
      <c r="DE13" s="5">
        <v>0</v>
      </c>
      <c r="DF13" s="5">
        <v>0</v>
      </c>
      <c r="DG13" s="5">
        <v>22</v>
      </c>
      <c r="DH13" s="12">
        <v>0</v>
      </c>
      <c r="DI13" s="12">
        <v>0</v>
      </c>
      <c r="DJ13" s="12">
        <v>18</v>
      </c>
      <c r="DK13" s="12">
        <v>2</v>
      </c>
      <c r="DL13" s="12">
        <v>0</v>
      </c>
      <c r="DM13" s="12">
        <v>0</v>
      </c>
      <c r="DN13" s="12">
        <v>0</v>
      </c>
      <c r="DO13" s="12">
        <v>20</v>
      </c>
      <c r="DP13" s="7" t="s">
        <v>34</v>
      </c>
      <c r="DQ13" s="7" t="s">
        <v>35</v>
      </c>
      <c r="DR13" s="7" t="s">
        <v>34</v>
      </c>
      <c r="DS13" s="7" t="s">
        <v>34</v>
      </c>
      <c r="DT13" s="7" t="s">
        <v>34</v>
      </c>
      <c r="DU13" s="7" t="s">
        <v>34</v>
      </c>
      <c r="DV13" s="7" t="s">
        <v>34</v>
      </c>
      <c r="DW13" s="7" t="s">
        <v>34</v>
      </c>
      <c r="DX13" s="7" t="s">
        <v>34</v>
      </c>
      <c r="DY13" s="7" t="s">
        <v>34</v>
      </c>
      <c r="DZ13" s="7" t="s">
        <v>34</v>
      </c>
      <c r="EA13" s="7" t="s">
        <v>34</v>
      </c>
      <c r="EB13" s="7" t="s">
        <v>34</v>
      </c>
      <c r="EC13" s="6" t="s">
        <v>44</v>
      </c>
      <c r="ED13" s="6"/>
      <c r="EE13" s="6" t="s">
        <v>44</v>
      </c>
      <c r="EF13" s="6"/>
      <c r="EG13" s="63" t="s">
        <v>861</v>
      </c>
      <c r="EH13" s="64" t="s">
        <v>862</v>
      </c>
      <c r="EI13" s="57"/>
    </row>
    <row r="14" spans="1:139" ht="12" thickBot="1" x14ac:dyDescent="0.25">
      <c r="A14" s="57">
        <v>12</v>
      </c>
      <c r="B14" s="196" t="s">
        <v>661</v>
      </c>
      <c r="C14" s="197"/>
      <c r="D14" s="31" t="s">
        <v>70</v>
      </c>
      <c r="E14" s="31" t="s">
        <v>71</v>
      </c>
      <c r="F14" s="31" t="s">
        <v>72</v>
      </c>
      <c r="G14" s="31" t="s">
        <v>73</v>
      </c>
      <c r="H14" s="31" t="s">
        <v>74</v>
      </c>
      <c r="I14" s="199"/>
      <c r="J14" s="199"/>
      <c r="K14" s="199"/>
      <c r="L14" s="199"/>
      <c r="M14" s="199"/>
      <c r="N14" s="200" t="s">
        <v>44</v>
      </c>
      <c r="O14" s="201">
        <v>115200</v>
      </c>
      <c r="P14" s="201">
        <v>252225</v>
      </c>
      <c r="Q14" s="201">
        <v>17700</v>
      </c>
      <c r="R14" s="202">
        <v>1099500</v>
      </c>
      <c r="S14" s="203">
        <v>1</v>
      </c>
      <c r="T14" s="203">
        <v>0</v>
      </c>
      <c r="U14" s="203">
        <v>0</v>
      </c>
      <c r="V14" s="203">
        <v>0</v>
      </c>
      <c r="W14" s="203">
        <v>0</v>
      </c>
      <c r="X14" s="112"/>
      <c r="Y14" s="98"/>
      <c r="Z14" s="98"/>
      <c r="AA14" s="98"/>
      <c r="AB14" s="98"/>
      <c r="AC14" s="98"/>
      <c r="AD14" s="98"/>
      <c r="AE14" s="98"/>
      <c r="AF14" s="98"/>
      <c r="AG14" s="93"/>
      <c r="AH14" s="105"/>
      <c r="AI14" s="204"/>
      <c r="AJ14" s="107"/>
      <c r="AK14" s="205"/>
      <c r="AL14" s="206"/>
      <c r="AM14" s="109"/>
      <c r="AN14" s="207"/>
      <c r="AO14" s="206"/>
      <c r="AP14" s="205"/>
      <c r="AQ14" s="110"/>
      <c r="AR14" s="105"/>
      <c r="AS14" s="105"/>
      <c r="AT14" s="105"/>
      <c r="AU14" s="105"/>
      <c r="AV14" s="44" t="s">
        <v>44</v>
      </c>
      <c r="AW14" s="44" t="s">
        <v>44</v>
      </c>
      <c r="AX14" s="44" t="s">
        <v>44</v>
      </c>
      <c r="AY14" s="44"/>
      <c r="AZ14" s="44"/>
      <c r="BA14" s="44" t="s">
        <v>44</v>
      </c>
      <c r="BB14" s="44"/>
      <c r="BC14" s="44"/>
      <c r="BD14" s="44" t="s">
        <v>44</v>
      </c>
      <c r="BE14" s="44"/>
      <c r="BF14" s="48"/>
      <c r="BG14" s="45" t="s">
        <v>786</v>
      </c>
      <c r="BH14" s="45">
        <v>55</v>
      </c>
      <c r="BI14" s="46">
        <v>0.32738095238095238</v>
      </c>
      <c r="BJ14" s="45">
        <v>11</v>
      </c>
      <c r="BK14" s="47">
        <v>0.29166666666666669</v>
      </c>
      <c r="BL14" s="47">
        <v>0.75</v>
      </c>
      <c r="BM14" s="45" t="s">
        <v>767</v>
      </c>
      <c r="BN14" s="45" t="s">
        <v>767</v>
      </c>
      <c r="BO14" s="45" t="s">
        <v>767</v>
      </c>
      <c r="BP14" s="45" t="s">
        <v>767</v>
      </c>
      <c r="BQ14" s="45" t="s">
        <v>767</v>
      </c>
      <c r="BR14" s="45" t="s">
        <v>767</v>
      </c>
      <c r="BS14" s="48" t="s">
        <v>34</v>
      </c>
      <c r="BT14" s="48" t="s">
        <v>91</v>
      </c>
      <c r="BU14" s="48" t="s">
        <v>91</v>
      </c>
      <c r="BV14" s="48" t="s">
        <v>91</v>
      </c>
      <c r="BW14" s="48" t="s">
        <v>91</v>
      </c>
      <c r="BX14" s="48" t="s">
        <v>34</v>
      </c>
      <c r="BY14" s="48" t="s">
        <v>34</v>
      </c>
      <c r="BZ14" s="48" t="s">
        <v>34</v>
      </c>
      <c r="CA14" s="48" t="s">
        <v>91</v>
      </c>
      <c r="CB14" s="48" t="s">
        <v>91</v>
      </c>
      <c r="CC14" s="49" t="s">
        <v>44</v>
      </c>
      <c r="CD14" s="49" t="s">
        <v>44</v>
      </c>
      <c r="CE14" s="50"/>
      <c r="CF14" s="50" t="s">
        <v>44</v>
      </c>
      <c r="CG14" s="50" t="s">
        <v>44</v>
      </c>
      <c r="CH14" s="50" t="s">
        <v>44</v>
      </c>
      <c r="CI14" s="50" t="s">
        <v>44</v>
      </c>
      <c r="CJ14" s="50" t="s">
        <v>44</v>
      </c>
      <c r="CK14" s="50" t="s">
        <v>75</v>
      </c>
      <c r="CL14" s="45" t="s">
        <v>44</v>
      </c>
      <c r="CM14" s="26">
        <v>0.3</v>
      </c>
      <c r="CN14" s="51">
        <v>0</v>
      </c>
      <c r="CO14" s="51">
        <v>0</v>
      </c>
      <c r="CP14" s="51">
        <v>0.3</v>
      </c>
      <c r="CQ14" s="51">
        <v>0</v>
      </c>
      <c r="CR14" s="51">
        <v>0</v>
      </c>
      <c r="CS14" s="51">
        <v>0</v>
      </c>
      <c r="CT14" s="51">
        <v>0.4</v>
      </c>
      <c r="CU14" s="48" t="s">
        <v>33</v>
      </c>
      <c r="CV14" s="52"/>
      <c r="CW14" s="32" t="s">
        <v>33</v>
      </c>
      <c r="CX14" s="32"/>
      <c r="CY14" s="46"/>
      <c r="CZ14" s="33">
        <v>0</v>
      </c>
      <c r="DA14" s="33">
        <v>0</v>
      </c>
      <c r="DB14" s="33">
        <v>3</v>
      </c>
      <c r="DC14" s="33">
        <v>0</v>
      </c>
      <c r="DD14" s="33">
        <v>0</v>
      </c>
      <c r="DE14" s="33">
        <v>0</v>
      </c>
      <c r="DF14" s="33">
        <v>0</v>
      </c>
      <c r="DG14" s="33">
        <v>3</v>
      </c>
      <c r="DH14" s="53">
        <v>0</v>
      </c>
      <c r="DI14" s="53">
        <v>0</v>
      </c>
      <c r="DJ14" s="53">
        <v>2</v>
      </c>
      <c r="DK14" s="53">
        <v>2</v>
      </c>
      <c r="DL14" s="53">
        <v>0</v>
      </c>
      <c r="DM14" s="53">
        <v>0</v>
      </c>
      <c r="DN14" s="53">
        <v>0</v>
      </c>
      <c r="DO14" s="53">
        <v>4</v>
      </c>
      <c r="DP14" s="50" t="s">
        <v>34</v>
      </c>
      <c r="DQ14" s="50" t="s">
        <v>35</v>
      </c>
      <c r="DR14" s="50" t="s">
        <v>34</v>
      </c>
      <c r="DS14" s="50" t="s">
        <v>34</v>
      </c>
      <c r="DT14" s="50" t="s">
        <v>34</v>
      </c>
      <c r="DU14" s="50" t="s">
        <v>35</v>
      </c>
      <c r="DV14" s="50" t="s">
        <v>34</v>
      </c>
      <c r="DW14" s="50" t="s">
        <v>34</v>
      </c>
      <c r="DX14" s="50" t="s">
        <v>34</v>
      </c>
      <c r="DY14" s="50" t="s">
        <v>34</v>
      </c>
      <c r="DZ14" s="50" t="s">
        <v>34</v>
      </c>
      <c r="EA14" s="50" t="s">
        <v>34</v>
      </c>
      <c r="EB14" s="50" t="s">
        <v>34</v>
      </c>
      <c r="EC14" s="34" t="s">
        <v>44</v>
      </c>
      <c r="ED14" s="34"/>
      <c r="EE14" s="34"/>
      <c r="EF14" s="34"/>
      <c r="EG14" s="63"/>
      <c r="EH14" s="64"/>
      <c r="EI14" s="57"/>
    </row>
    <row r="15" spans="1:139" s="155" customFormat="1" x14ac:dyDescent="0.2">
      <c r="A15" s="198">
        <v>13</v>
      </c>
      <c r="B15" s="3" t="s">
        <v>541</v>
      </c>
      <c r="C15" s="2" t="s">
        <v>545</v>
      </c>
      <c r="D15" s="2" t="s">
        <v>1098</v>
      </c>
      <c r="E15" s="2" t="s">
        <v>1099</v>
      </c>
      <c r="F15" s="2" t="s">
        <v>1100</v>
      </c>
      <c r="G15" s="2" t="s">
        <v>1101</v>
      </c>
      <c r="H15" s="2" t="s">
        <v>1102</v>
      </c>
      <c r="I15" s="6" t="s">
        <v>567</v>
      </c>
      <c r="J15" s="6" t="s">
        <v>554</v>
      </c>
      <c r="K15" s="6" t="s">
        <v>44</v>
      </c>
      <c r="L15" s="6" t="s">
        <v>33</v>
      </c>
      <c r="M15" s="6" t="s">
        <v>33</v>
      </c>
      <c r="N15" s="158" t="s">
        <v>44</v>
      </c>
      <c r="O15" s="29">
        <v>35512338</v>
      </c>
      <c r="P15" s="29">
        <v>19671126</v>
      </c>
      <c r="Q15" s="29">
        <v>1433793</v>
      </c>
      <c r="R15" s="30">
        <v>176578024</v>
      </c>
      <c r="S15" s="22">
        <v>0.35</v>
      </c>
      <c r="T15" s="22">
        <v>0.14000000000000001</v>
      </c>
      <c r="U15" s="22">
        <v>0.16</v>
      </c>
      <c r="V15" s="94"/>
      <c r="W15" s="22">
        <v>0.35</v>
      </c>
      <c r="X15" s="186">
        <v>980</v>
      </c>
      <c r="Y15" s="65">
        <v>0.23</v>
      </c>
      <c r="Z15" s="65">
        <v>0.2</v>
      </c>
      <c r="AA15" s="65">
        <v>0.09</v>
      </c>
      <c r="AB15" s="65">
        <v>0.48</v>
      </c>
      <c r="AC15" s="65">
        <v>0</v>
      </c>
      <c r="AD15" s="65">
        <v>0</v>
      </c>
      <c r="AE15" s="65">
        <v>0</v>
      </c>
      <c r="AF15" s="65">
        <v>0.01</v>
      </c>
      <c r="AG15" s="6">
        <v>513</v>
      </c>
      <c r="AH15" s="16">
        <v>0.52</v>
      </c>
      <c r="AI15" s="100"/>
      <c r="AJ15" s="18">
        <v>7.3023255809999998</v>
      </c>
      <c r="AK15" s="101"/>
      <c r="AL15" s="102"/>
      <c r="AM15" s="19">
        <v>220363</v>
      </c>
      <c r="AN15" s="103"/>
      <c r="AO15" s="102"/>
      <c r="AP15" s="101"/>
      <c r="AQ15" s="19">
        <v>26</v>
      </c>
      <c r="AR15" s="16">
        <v>0.56618729475710561</v>
      </c>
      <c r="AS15" s="16">
        <v>0.4303023440154003</v>
      </c>
      <c r="AT15" s="189">
        <v>3.5103612274940549E-3</v>
      </c>
      <c r="AU15" s="16">
        <v>0</v>
      </c>
      <c r="AV15" s="8" t="s">
        <v>44</v>
      </c>
      <c r="AW15" s="8" t="s">
        <v>44</v>
      </c>
      <c r="AX15" s="8" t="s">
        <v>44</v>
      </c>
      <c r="AY15" s="8"/>
      <c r="AZ15" s="8" t="s">
        <v>44</v>
      </c>
      <c r="BA15" s="8" t="s">
        <v>44</v>
      </c>
      <c r="BB15" s="8" t="s">
        <v>44</v>
      </c>
      <c r="BC15" s="8"/>
      <c r="BD15" s="8"/>
      <c r="BE15" s="8"/>
      <c r="BF15" s="10"/>
      <c r="BG15" s="24" t="s">
        <v>1130</v>
      </c>
      <c r="BH15" s="24">
        <v>134</v>
      </c>
      <c r="BI15" s="21">
        <v>0.79761904761904767</v>
      </c>
      <c r="BJ15" s="24">
        <v>20</v>
      </c>
      <c r="BK15" s="23">
        <v>0.16666666666666666</v>
      </c>
      <c r="BL15" s="23">
        <v>0.95833333333333337</v>
      </c>
      <c r="BM15" s="23">
        <v>0.20833333333333334</v>
      </c>
      <c r="BN15" s="23">
        <v>0.95833333333333337</v>
      </c>
      <c r="BO15" s="23">
        <v>0.25</v>
      </c>
      <c r="BP15" s="23">
        <v>0.91666666666666663</v>
      </c>
      <c r="BQ15" s="23">
        <v>0.25</v>
      </c>
      <c r="BR15" s="23">
        <v>0.91666666666666663</v>
      </c>
      <c r="BS15" s="10" t="s">
        <v>35</v>
      </c>
      <c r="BT15" s="10" t="s">
        <v>35</v>
      </c>
      <c r="BU15" s="10" t="s">
        <v>91</v>
      </c>
      <c r="BV15" s="10" t="s">
        <v>91</v>
      </c>
      <c r="BW15" s="10" t="s">
        <v>91</v>
      </c>
      <c r="BX15" s="10" t="s">
        <v>91</v>
      </c>
      <c r="BY15" s="10" t="s">
        <v>35</v>
      </c>
      <c r="BZ15" s="10" t="s">
        <v>91</v>
      </c>
      <c r="CA15" s="10" t="s">
        <v>35</v>
      </c>
      <c r="CB15" s="10" t="s">
        <v>91</v>
      </c>
      <c r="CC15" s="11" t="s">
        <v>44</v>
      </c>
      <c r="CD15" s="11"/>
      <c r="CE15" s="7"/>
      <c r="CF15" s="7" t="s">
        <v>44</v>
      </c>
      <c r="CG15" s="7" t="s">
        <v>44</v>
      </c>
      <c r="CH15" s="7"/>
      <c r="CI15" s="7" t="s">
        <v>44</v>
      </c>
      <c r="CJ15" s="7" t="s">
        <v>44</v>
      </c>
      <c r="CK15" s="7" t="s">
        <v>1131</v>
      </c>
      <c r="CL15" s="24" t="s">
        <v>44</v>
      </c>
      <c r="CM15" s="26">
        <v>0.27</v>
      </c>
      <c r="CN15" s="26">
        <v>0</v>
      </c>
      <c r="CO15" s="26">
        <v>0.02</v>
      </c>
      <c r="CP15" s="26">
        <v>0.21</v>
      </c>
      <c r="CQ15" s="26">
        <v>0.34</v>
      </c>
      <c r="CR15" s="26">
        <v>0.13</v>
      </c>
      <c r="CS15" s="26">
        <v>0.02</v>
      </c>
      <c r="CT15" s="26">
        <v>0.01</v>
      </c>
      <c r="CU15" s="10" t="s">
        <v>44</v>
      </c>
      <c r="CV15" s="27">
        <v>2010</v>
      </c>
      <c r="CW15" s="4" t="s">
        <v>44</v>
      </c>
      <c r="CX15" s="4" t="s">
        <v>1132</v>
      </c>
      <c r="CY15" s="190" t="s">
        <v>1133</v>
      </c>
      <c r="CZ15" s="191" t="s">
        <v>220</v>
      </c>
      <c r="DA15" s="191" t="s">
        <v>220</v>
      </c>
      <c r="DB15" s="191">
        <v>0</v>
      </c>
      <c r="DC15" s="191" t="s">
        <v>220</v>
      </c>
      <c r="DD15" s="191">
        <v>0</v>
      </c>
      <c r="DE15" s="191">
        <v>0</v>
      </c>
      <c r="DF15" s="191">
        <v>0</v>
      </c>
      <c r="DG15" s="191">
        <v>78</v>
      </c>
      <c r="DH15" s="192" t="s">
        <v>220</v>
      </c>
      <c r="DI15" s="192" t="s">
        <v>220</v>
      </c>
      <c r="DJ15" s="192">
        <v>0</v>
      </c>
      <c r="DK15" s="192" t="s">
        <v>220</v>
      </c>
      <c r="DL15" s="192">
        <v>0</v>
      </c>
      <c r="DM15" s="192">
        <v>0</v>
      </c>
      <c r="DN15" s="192">
        <v>0</v>
      </c>
      <c r="DO15" s="12">
        <v>78</v>
      </c>
      <c r="DP15" s="7" t="s">
        <v>35</v>
      </c>
      <c r="DQ15" s="7" t="s">
        <v>35</v>
      </c>
      <c r="DR15" s="7" t="s">
        <v>34</v>
      </c>
      <c r="DS15" s="7" t="s">
        <v>35</v>
      </c>
      <c r="DT15" s="7" t="s">
        <v>35</v>
      </c>
      <c r="DU15" s="7" t="s">
        <v>34</v>
      </c>
      <c r="DV15" s="7" t="s">
        <v>35</v>
      </c>
      <c r="DW15" s="7" t="s">
        <v>34</v>
      </c>
      <c r="DX15" s="7" t="s">
        <v>34</v>
      </c>
      <c r="DY15" s="7" t="s">
        <v>34</v>
      </c>
      <c r="DZ15" s="7" t="s">
        <v>34</v>
      </c>
      <c r="EA15" s="7" t="s">
        <v>34</v>
      </c>
      <c r="EB15" s="7" t="s">
        <v>34</v>
      </c>
      <c r="EC15" s="6" t="s">
        <v>44</v>
      </c>
      <c r="ED15" s="6"/>
      <c r="EE15" s="6"/>
      <c r="EF15" s="6"/>
      <c r="EG15" s="193" t="s">
        <v>1134</v>
      </c>
      <c r="EH15" s="194" t="s">
        <v>1135</v>
      </c>
      <c r="EI15" s="126"/>
    </row>
    <row r="16" spans="1:139" x14ac:dyDescent="0.2">
      <c r="A16" s="57">
        <v>14</v>
      </c>
      <c r="B16" s="3" t="s">
        <v>52</v>
      </c>
      <c r="C16" s="2" t="s">
        <v>52</v>
      </c>
      <c r="D16" s="2" t="s">
        <v>53</v>
      </c>
      <c r="E16" s="2" t="s">
        <v>54</v>
      </c>
      <c r="F16" s="2" t="s">
        <v>55</v>
      </c>
      <c r="G16" s="2" t="s">
        <v>680</v>
      </c>
      <c r="H16" s="2" t="s">
        <v>56</v>
      </c>
      <c r="I16" s="6" t="s">
        <v>567</v>
      </c>
      <c r="J16" s="6" t="s">
        <v>561</v>
      </c>
      <c r="K16" s="6" t="s">
        <v>33</v>
      </c>
      <c r="L16" s="6" t="s">
        <v>33</v>
      </c>
      <c r="M16" s="6" t="s">
        <v>44</v>
      </c>
      <c r="N16" s="158" t="s">
        <v>44</v>
      </c>
      <c r="O16" s="29">
        <v>77659</v>
      </c>
      <c r="P16" s="29">
        <v>282968</v>
      </c>
      <c r="Q16" s="29">
        <v>0</v>
      </c>
      <c r="R16" s="30">
        <v>345729</v>
      </c>
      <c r="S16" s="94"/>
      <c r="T16" s="94"/>
      <c r="U16" s="94"/>
      <c r="V16" s="94"/>
      <c r="W16" s="94"/>
      <c r="X16" s="111">
        <v>24</v>
      </c>
      <c r="Y16" s="65">
        <v>0.4</v>
      </c>
      <c r="Z16" s="65">
        <v>0.4</v>
      </c>
      <c r="AA16" s="65">
        <v>0.2</v>
      </c>
      <c r="AB16" s="65">
        <v>0</v>
      </c>
      <c r="AC16" s="65">
        <v>0</v>
      </c>
      <c r="AD16" s="65">
        <v>0</v>
      </c>
      <c r="AE16" s="65">
        <v>0</v>
      </c>
      <c r="AF16" s="65">
        <v>0</v>
      </c>
      <c r="AG16" s="6">
        <v>5</v>
      </c>
      <c r="AH16" s="16">
        <v>1</v>
      </c>
      <c r="AI16" s="17">
        <v>1</v>
      </c>
      <c r="AJ16" s="18">
        <v>9.4</v>
      </c>
      <c r="AK16" s="18">
        <v>4.5999999999999996</v>
      </c>
      <c r="AL16" s="15">
        <f t="shared" si="0"/>
        <v>2.0434782608695654</v>
      </c>
      <c r="AM16" s="19">
        <v>86000</v>
      </c>
      <c r="AN16" s="19">
        <v>120000</v>
      </c>
      <c r="AO16" s="15">
        <v>0.71297500000000003</v>
      </c>
      <c r="AP16" s="18">
        <v>3.6</v>
      </c>
      <c r="AQ16" s="20">
        <v>8.4</v>
      </c>
      <c r="AR16" s="16">
        <v>0.2</v>
      </c>
      <c r="AS16" s="16">
        <v>0.8</v>
      </c>
      <c r="AT16" s="16">
        <v>0</v>
      </c>
      <c r="AU16" s="16">
        <v>0</v>
      </c>
      <c r="AV16" s="8"/>
      <c r="AW16" s="8" t="s">
        <v>44</v>
      </c>
      <c r="AX16" s="8" t="s">
        <v>44</v>
      </c>
      <c r="AY16" s="8"/>
      <c r="AZ16" s="8"/>
      <c r="BA16" s="8"/>
      <c r="BB16" s="8" t="s">
        <v>44</v>
      </c>
      <c r="BC16" s="8"/>
      <c r="BD16" s="8"/>
      <c r="BE16" s="8" t="s">
        <v>57</v>
      </c>
      <c r="BF16" s="10"/>
      <c r="BG16" s="24" t="s">
        <v>768</v>
      </c>
      <c r="BH16" s="9">
        <v>133</v>
      </c>
      <c r="BI16" s="21">
        <v>0.79166666666666663</v>
      </c>
      <c r="BJ16" s="9">
        <v>19</v>
      </c>
      <c r="BK16" s="23">
        <v>0.16666666666666666</v>
      </c>
      <c r="BL16" s="23">
        <v>0.95833333333333337</v>
      </c>
      <c r="BM16" s="23">
        <v>0.16666666666666666</v>
      </c>
      <c r="BN16" s="23">
        <v>0.95833333333333337</v>
      </c>
      <c r="BO16" s="23">
        <v>0.16666666666666666</v>
      </c>
      <c r="BP16" s="23">
        <v>0.95833333333333337</v>
      </c>
      <c r="BQ16" s="23">
        <v>0.16666666666666666</v>
      </c>
      <c r="BR16" s="23">
        <v>0.95833333333333337</v>
      </c>
      <c r="BS16" s="10" t="s">
        <v>91</v>
      </c>
      <c r="BT16" s="10" t="s">
        <v>91</v>
      </c>
      <c r="BU16" s="10" t="s">
        <v>91</v>
      </c>
      <c r="BV16" s="10" t="s">
        <v>91</v>
      </c>
      <c r="BW16" s="10" t="s">
        <v>91</v>
      </c>
      <c r="BX16" s="10" t="s">
        <v>91</v>
      </c>
      <c r="BY16" s="10" t="s">
        <v>91</v>
      </c>
      <c r="BZ16" s="10" t="s">
        <v>91</v>
      </c>
      <c r="CA16" s="10" t="s">
        <v>91</v>
      </c>
      <c r="CB16" s="10" t="s">
        <v>34</v>
      </c>
      <c r="CC16" s="11" t="s">
        <v>91</v>
      </c>
      <c r="CD16" s="11" t="s">
        <v>91</v>
      </c>
      <c r="CE16" s="71"/>
      <c r="CF16" s="71"/>
      <c r="CG16" s="71"/>
      <c r="CH16" s="71"/>
      <c r="CI16" s="71"/>
      <c r="CJ16" s="71"/>
      <c r="CK16" s="71"/>
      <c r="CL16" s="67"/>
      <c r="CM16" s="72"/>
      <c r="CN16" s="72"/>
      <c r="CO16" s="72"/>
      <c r="CP16" s="72"/>
      <c r="CQ16" s="72"/>
      <c r="CR16" s="72"/>
      <c r="CS16" s="72"/>
      <c r="CT16" s="72"/>
      <c r="CU16" s="69"/>
      <c r="CV16" s="73"/>
      <c r="CW16" s="4" t="s">
        <v>44</v>
      </c>
      <c r="CX16" s="4" t="s">
        <v>58</v>
      </c>
      <c r="CY16" s="21">
        <v>0</v>
      </c>
      <c r="CZ16" s="5">
        <v>0</v>
      </c>
      <c r="DA16" s="5">
        <v>1</v>
      </c>
      <c r="DB16" s="5">
        <v>0</v>
      </c>
      <c r="DC16" s="5">
        <v>0</v>
      </c>
      <c r="DD16" s="5">
        <v>0</v>
      </c>
      <c r="DE16" s="5">
        <v>0</v>
      </c>
      <c r="DF16" s="5">
        <v>0</v>
      </c>
      <c r="DG16" s="5">
        <v>1</v>
      </c>
      <c r="DH16" s="12">
        <v>0</v>
      </c>
      <c r="DI16" s="12">
        <v>2</v>
      </c>
      <c r="DJ16" s="12">
        <v>0</v>
      </c>
      <c r="DK16" s="12">
        <v>0</v>
      </c>
      <c r="DL16" s="12">
        <v>0</v>
      </c>
      <c r="DM16" s="12">
        <v>0</v>
      </c>
      <c r="DN16" s="12">
        <v>0</v>
      </c>
      <c r="DO16" s="12">
        <v>2</v>
      </c>
      <c r="DP16" s="7" t="s">
        <v>35</v>
      </c>
      <c r="DQ16" s="7" t="s">
        <v>35</v>
      </c>
      <c r="DR16" s="7" t="s">
        <v>34</v>
      </c>
      <c r="DS16" s="7" t="s">
        <v>34</v>
      </c>
      <c r="DT16" s="7" t="s">
        <v>34</v>
      </c>
      <c r="DU16" s="7" t="s">
        <v>34</v>
      </c>
      <c r="DV16" s="7" t="s">
        <v>34</v>
      </c>
      <c r="DW16" s="7" t="s">
        <v>91</v>
      </c>
      <c r="DX16" s="7" t="s">
        <v>91</v>
      </c>
      <c r="DY16" s="7" t="s">
        <v>34</v>
      </c>
      <c r="DZ16" s="7" t="s">
        <v>34</v>
      </c>
      <c r="EA16" s="7" t="s">
        <v>91</v>
      </c>
      <c r="EB16" s="7" t="s">
        <v>34</v>
      </c>
      <c r="EC16" s="6"/>
      <c r="ED16" s="6" t="s">
        <v>44</v>
      </c>
      <c r="EE16" s="6"/>
      <c r="EF16" s="6"/>
      <c r="EG16" s="63" t="s">
        <v>863</v>
      </c>
      <c r="EH16" s="64" t="s">
        <v>864</v>
      </c>
      <c r="EI16" s="57"/>
    </row>
    <row r="17" spans="1:139" x14ac:dyDescent="0.2">
      <c r="A17" s="57">
        <v>15</v>
      </c>
      <c r="B17" s="3" t="s">
        <v>729</v>
      </c>
      <c r="C17" s="80"/>
      <c r="D17" s="80"/>
      <c r="E17" s="80"/>
      <c r="F17" s="80"/>
      <c r="G17" s="80"/>
      <c r="H17" s="80"/>
      <c r="I17" s="6" t="s">
        <v>567</v>
      </c>
      <c r="J17" s="6" t="s">
        <v>561</v>
      </c>
      <c r="K17" s="6" t="s">
        <v>33</v>
      </c>
      <c r="L17" s="6" t="s">
        <v>33</v>
      </c>
      <c r="M17" s="6" t="s">
        <v>44</v>
      </c>
      <c r="N17" s="158" t="s">
        <v>33</v>
      </c>
      <c r="O17" s="29">
        <v>30470</v>
      </c>
      <c r="P17" s="29">
        <v>255724</v>
      </c>
      <c r="Q17" s="29">
        <v>0</v>
      </c>
      <c r="R17" s="30">
        <v>178369</v>
      </c>
      <c r="S17" s="94"/>
      <c r="T17" s="94"/>
      <c r="U17" s="94"/>
      <c r="V17" s="94"/>
      <c r="W17" s="94"/>
      <c r="X17" s="111">
        <v>28</v>
      </c>
      <c r="Y17" s="98"/>
      <c r="Z17" s="98"/>
      <c r="AA17" s="98"/>
      <c r="AB17" s="98"/>
      <c r="AC17" s="98"/>
      <c r="AD17" s="98"/>
      <c r="AE17" s="98"/>
      <c r="AF17" s="98"/>
      <c r="AG17" s="77"/>
      <c r="AH17" s="99"/>
      <c r="AI17" s="100"/>
      <c r="AJ17" s="101"/>
      <c r="AK17" s="101"/>
      <c r="AL17" s="102"/>
      <c r="AM17" s="103"/>
      <c r="AN17" s="103"/>
      <c r="AO17" s="102"/>
      <c r="AP17" s="101"/>
      <c r="AQ17" s="104"/>
      <c r="AR17" s="99"/>
      <c r="AS17" s="99"/>
      <c r="AT17" s="99"/>
      <c r="AU17" s="99"/>
      <c r="AV17" s="66"/>
      <c r="AW17" s="66"/>
      <c r="AX17" s="66"/>
      <c r="AY17" s="66"/>
      <c r="AZ17" s="66"/>
      <c r="BA17" s="66"/>
      <c r="BB17" s="66"/>
      <c r="BC17" s="66"/>
      <c r="BD17" s="66"/>
      <c r="BE17" s="66"/>
      <c r="BF17" s="69"/>
      <c r="BG17" s="67"/>
      <c r="BH17" s="67"/>
      <c r="BI17" s="68"/>
      <c r="BJ17" s="67"/>
      <c r="BK17" s="67"/>
      <c r="BL17" s="67"/>
      <c r="BM17" s="67"/>
      <c r="BN17" s="67"/>
      <c r="BO17" s="67"/>
      <c r="BP17" s="67"/>
      <c r="BQ17" s="67"/>
      <c r="BR17" s="67"/>
      <c r="BS17" s="69"/>
      <c r="BT17" s="69"/>
      <c r="BU17" s="69"/>
      <c r="BV17" s="69"/>
      <c r="BW17" s="69"/>
      <c r="BX17" s="69"/>
      <c r="BY17" s="69"/>
      <c r="BZ17" s="69"/>
      <c r="CA17" s="69"/>
      <c r="CB17" s="69"/>
      <c r="CC17" s="70"/>
      <c r="CD17" s="70"/>
      <c r="CE17" s="71"/>
      <c r="CF17" s="71"/>
      <c r="CG17" s="71"/>
      <c r="CH17" s="71"/>
      <c r="CI17" s="71"/>
      <c r="CJ17" s="71"/>
      <c r="CK17" s="71"/>
      <c r="CL17" s="67"/>
      <c r="CM17" s="72"/>
      <c r="CN17" s="72"/>
      <c r="CO17" s="72"/>
      <c r="CP17" s="72"/>
      <c r="CQ17" s="72"/>
      <c r="CR17" s="72"/>
      <c r="CS17" s="72"/>
      <c r="CT17" s="72"/>
      <c r="CU17" s="69"/>
      <c r="CV17" s="73"/>
      <c r="CW17" s="74"/>
      <c r="CX17" s="74"/>
      <c r="CY17" s="67"/>
      <c r="CZ17" s="75"/>
      <c r="DA17" s="75"/>
      <c r="DB17" s="75"/>
      <c r="DC17" s="75"/>
      <c r="DD17" s="75"/>
      <c r="DE17" s="75"/>
      <c r="DF17" s="75"/>
      <c r="DG17" s="75"/>
      <c r="DH17" s="76"/>
      <c r="DI17" s="76"/>
      <c r="DJ17" s="76"/>
      <c r="DK17" s="76"/>
      <c r="DL17" s="76"/>
      <c r="DM17" s="76"/>
      <c r="DN17" s="76"/>
      <c r="DO17" s="76"/>
      <c r="DP17" s="71"/>
      <c r="DQ17" s="71"/>
      <c r="DR17" s="71"/>
      <c r="DS17" s="71"/>
      <c r="DT17" s="71"/>
      <c r="DU17" s="71"/>
      <c r="DV17" s="71"/>
      <c r="DW17" s="71"/>
      <c r="DX17" s="71"/>
      <c r="DY17" s="71"/>
      <c r="DZ17" s="71"/>
      <c r="EA17" s="71"/>
      <c r="EB17" s="71"/>
      <c r="EC17" s="77"/>
      <c r="ED17" s="77"/>
      <c r="EE17" s="77"/>
      <c r="EF17" s="77"/>
      <c r="EG17" s="78"/>
      <c r="EH17" s="79"/>
      <c r="EI17" s="57"/>
    </row>
    <row r="18" spans="1:139" x14ac:dyDescent="0.2">
      <c r="A18" s="57">
        <v>16</v>
      </c>
      <c r="B18" s="3" t="s">
        <v>591</v>
      </c>
      <c r="C18" s="80"/>
      <c r="D18" s="80"/>
      <c r="E18" s="80"/>
      <c r="F18" s="80"/>
      <c r="G18" s="80"/>
      <c r="H18" s="80"/>
      <c r="I18" s="6" t="s">
        <v>567</v>
      </c>
      <c r="J18" s="6" t="s">
        <v>561</v>
      </c>
      <c r="K18" s="6" t="s">
        <v>33</v>
      </c>
      <c r="L18" s="6" t="s">
        <v>33</v>
      </c>
      <c r="M18" s="6" t="s">
        <v>44</v>
      </c>
      <c r="N18" s="158" t="s">
        <v>33</v>
      </c>
      <c r="O18" s="29">
        <v>873</v>
      </c>
      <c r="P18" s="29">
        <v>5235</v>
      </c>
      <c r="Q18" s="29">
        <v>0</v>
      </c>
      <c r="R18" s="30">
        <v>9326</v>
      </c>
      <c r="S18" s="94"/>
      <c r="T18" s="94"/>
      <c r="U18" s="94"/>
      <c r="V18" s="94"/>
      <c r="W18" s="94"/>
      <c r="X18" s="111">
        <v>0</v>
      </c>
      <c r="Y18" s="65">
        <v>0.5</v>
      </c>
      <c r="Z18" s="65">
        <v>0.5</v>
      </c>
      <c r="AA18" s="65">
        <v>0</v>
      </c>
      <c r="AB18" s="65">
        <v>0</v>
      </c>
      <c r="AC18" s="65">
        <v>0</v>
      </c>
      <c r="AD18" s="65">
        <v>0</v>
      </c>
      <c r="AE18" s="65">
        <v>0</v>
      </c>
      <c r="AF18" s="65">
        <v>0</v>
      </c>
      <c r="AG18" s="6">
        <v>2</v>
      </c>
      <c r="AH18" s="16">
        <v>1</v>
      </c>
      <c r="AI18" s="17">
        <v>1</v>
      </c>
      <c r="AJ18" s="18">
        <v>9</v>
      </c>
      <c r="AK18" s="18">
        <v>5.5</v>
      </c>
      <c r="AL18" s="15">
        <f t="shared" si="0"/>
        <v>1.6363636363636365</v>
      </c>
      <c r="AM18" s="19">
        <v>36000</v>
      </c>
      <c r="AN18" s="19">
        <v>150000</v>
      </c>
      <c r="AO18" s="15">
        <v>0.23982999999999999</v>
      </c>
      <c r="AP18" s="18">
        <v>4</v>
      </c>
      <c r="AQ18" s="20">
        <v>8</v>
      </c>
      <c r="AR18" s="16">
        <v>0</v>
      </c>
      <c r="AS18" s="16">
        <v>1</v>
      </c>
      <c r="AT18" s="16">
        <v>0</v>
      </c>
      <c r="AU18" s="16">
        <v>0</v>
      </c>
      <c r="AV18" s="66"/>
      <c r="AW18" s="66"/>
      <c r="AX18" s="66"/>
      <c r="AY18" s="66"/>
      <c r="AZ18" s="66"/>
      <c r="BA18" s="66"/>
      <c r="BB18" s="66"/>
      <c r="BC18" s="66"/>
      <c r="BD18" s="66"/>
      <c r="BE18" s="66"/>
      <c r="BF18" s="69"/>
      <c r="BG18" s="67"/>
      <c r="BH18" s="67"/>
      <c r="BI18" s="68"/>
      <c r="BJ18" s="67"/>
      <c r="BK18" s="67"/>
      <c r="BL18" s="67"/>
      <c r="BM18" s="67"/>
      <c r="BN18" s="67"/>
      <c r="BO18" s="67"/>
      <c r="BP18" s="67"/>
      <c r="BQ18" s="67"/>
      <c r="BR18" s="67"/>
      <c r="BS18" s="69"/>
      <c r="BT18" s="69"/>
      <c r="BU18" s="69"/>
      <c r="BV18" s="69"/>
      <c r="BW18" s="69"/>
      <c r="BX18" s="69"/>
      <c r="BY18" s="69"/>
      <c r="BZ18" s="69"/>
      <c r="CA18" s="69"/>
      <c r="CB18" s="69"/>
      <c r="CC18" s="70"/>
      <c r="CD18" s="70"/>
      <c r="CE18" s="71"/>
      <c r="CF18" s="71"/>
      <c r="CG18" s="71"/>
      <c r="CH18" s="71"/>
      <c r="CI18" s="71"/>
      <c r="CJ18" s="71"/>
      <c r="CK18" s="71"/>
      <c r="CL18" s="67"/>
      <c r="CM18" s="72"/>
      <c r="CN18" s="72"/>
      <c r="CO18" s="72"/>
      <c r="CP18" s="72"/>
      <c r="CQ18" s="72"/>
      <c r="CR18" s="72"/>
      <c r="CS18" s="72"/>
      <c r="CT18" s="72"/>
      <c r="CU18" s="69"/>
      <c r="CV18" s="73"/>
      <c r="CW18" s="74"/>
      <c r="CX18" s="74"/>
      <c r="CY18" s="67"/>
      <c r="CZ18" s="75"/>
      <c r="DA18" s="75"/>
      <c r="DB18" s="75"/>
      <c r="DC18" s="75"/>
      <c r="DD18" s="75"/>
      <c r="DE18" s="75"/>
      <c r="DF18" s="75"/>
      <c r="DG18" s="75"/>
      <c r="DH18" s="76"/>
      <c r="DI18" s="76"/>
      <c r="DJ18" s="76"/>
      <c r="DK18" s="76"/>
      <c r="DL18" s="76"/>
      <c r="DM18" s="76"/>
      <c r="DN18" s="76"/>
      <c r="DO18" s="76"/>
      <c r="DP18" s="71"/>
      <c r="DQ18" s="71"/>
      <c r="DR18" s="71"/>
      <c r="DS18" s="71"/>
      <c r="DT18" s="71"/>
      <c r="DU18" s="71"/>
      <c r="DV18" s="71"/>
      <c r="DW18" s="71"/>
      <c r="DX18" s="71"/>
      <c r="DY18" s="71"/>
      <c r="DZ18" s="71"/>
      <c r="EA18" s="71"/>
      <c r="EB18" s="71"/>
      <c r="EC18" s="77"/>
      <c r="ED18" s="77"/>
      <c r="EE18" s="77"/>
      <c r="EF18" s="77"/>
      <c r="EG18" s="78"/>
      <c r="EH18" s="79"/>
      <c r="EI18" s="57"/>
    </row>
    <row r="19" spans="1:139" x14ac:dyDescent="0.2">
      <c r="A19" s="57">
        <v>17</v>
      </c>
      <c r="B19" s="3" t="s">
        <v>592</v>
      </c>
      <c r="C19" s="80"/>
      <c r="D19" s="80"/>
      <c r="E19" s="80"/>
      <c r="F19" s="80"/>
      <c r="G19" s="80"/>
      <c r="H19" s="80"/>
      <c r="I19" s="6" t="s">
        <v>567</v>
      </c>
      <c r="J19" s="6" t="s">
        <v>561</v>
      </c>
      <c r="K19" s="6" t="s">
        <v>33</v>
      </c>
      <c r="L19" s="6" t="s">
        <v>33</v>
      </c>
      <c r="M19" s="6" t="s">
        <v>44</v>
      </c>
      <c r="N19" s="158" t="s">
        <v>33</v>
      </c>
      <c r="O19" s="29">
        <v>671</v>
      </c>
      <c r="P19" s="29">
        <v>7065</v>
      </c>
      <c r="Q19" s="29">
        <v>0</v>
      </c>
      <c r="R19" s="30">
        <v>21818</v>
      </c>
      <c r="S19" s="94"/>
      <c r="T19" s="94"/>
      <c r="U19" s="94"/>
      <c r="V19" s="94"/>
      <c r="W19" s="94"/>
      <c r="X19" s="111">
        <v>0</v>
      </c>
      <c r="Y19" s="98"/>
      <c r="Z19" s="98"/>
      <c r="AA19" s="98"/>
      <c r="AB19" s="98"/>
      <c r="AC19" s="98"/>
      <c r="AD19" s="98"/>
      <c r="AE19" s="98"/>
      <c r="AF19" s="98"/>
      <c r="AG19" s="77"/>
      <c r="AH19" s="99"/>
      <c r="AI19" s="100"/>
      <c r="AJ19" s="101"/>
      <c r="AK19" s="101"/>
      <c r="AL19" s="102"/>
      <c r="AM19" s="103"/>
      <c r="AN19" s="103"/>
      <c r="AO19" s="102"/>
      <c r="AP19" s="101"/>
      <c r="AQ19" s="104"/>
      <c r="AR19" s="99"/>
      <c r="AS19" s="99"/>
      <c r="AT19" s="99"/>
      <c r="AU19" s="99"/>
      <c r="AV19" s="66"/>
      <c r="AW19" s="66"/>
      <c r="AX19" s="66"/>
      <c r="AY19" s="66"/>
      <c r="AZ19" s="66"/>
      <c r="BA19" s="66"/>
      <c r="BB19" s="66"/>
      <c r="BC19" s="66"/>
      <c r="BD19" s="66"/>
      <c r="BE19" s="66"/>
      <c r="BF19" s="69"/>
      <c r="BG19" s="67"/>
      <c r="BH19" s="67"/>
      <c r="BI19" s="68"/>
      <c r="BJ19" s="67"/>
      <c r="BK19" s="67"/>
      <c r="BL19" s="67"/>
      <c r="BM19" s="67"/>
      <c r="BN19" s="67"/>
      <c r="BO19" s="67"/>
      <c r="BP19" s="67"/>
      <c r="BQ19" s="67"/>
      <c r="BR19" s="67"/>
      <c r="BS19" s="69"/>
      <c r="BT19" s="69"/>
      <c r="BU19" s="69"/>
      <c r="BV19" s="69"/>
      <c r="BW19" s="69"/>
      <c r="BX19" s="69"/>
      <c r="BY19" s="69"/>
      <c r="BZ19" s="69"/>
      <c r="CA19" s="69"/>
      <c r="CB19" s="69"/>
      <c r="CC19" s="70"/>
      <c r="CD19" s="70"/>
      <c r="CE19" s="71"/>
      <c r="CF19" s="71"/>
      <c r="CG19" s="71"/>
      <c r="CH19" s="71"/>
      <c r="CI19" s="71"/>
      <c r="CJ19" s="71"/>
      <c r="CK19" s="71"/>
      <c r="CL19" s="67"/>
      <c r="CM19" s="72"/>
      <c r="CN19" s="72"/>
      <c r="CO19" s="72"/>
      <c r="CP19" s="72"/>
      <c r="CQ19" s="72"/>
      <c r="CR19" s="72"/>
      <c r="CS19" s="72"/>
      <c r="CT19" s="72"/>
      <c r="CU19" s="69"/>
      <c r="CV19" s="73"/>
      <c r="CW19" s="74"/>
      <c r="CX19" s="74"/>
      <c r="CY19" s="67"/>
      <c r="CZ19" s="75"/>
      <c r="DA19" s="75"/>
      <c r="DB19" s="75"/>
      <c r="DC19" s="75"/>
      <c r="DD19" s="75"/>
      <c r="DE19" s="75"/>
      <c r="DF19" s="75"/>
      <c r="DG19" s="75"/>
      <c r="DH19" s="76"/>
      <c r="DI19" s="76"/>
      <c r="DJ19" s="76"/>
      <c r="DK19" s="76"/>
      <c r="DL19" s="76"/>
      <c r="DM19" s="76"/>
      <c r="DN19" s="76"/>
      <c r="DO19" s="76"/>
      <c r="DP19" s="71"/>
      <c r="DQ19" s="71"/>
      <c r="DR19" s="71"/>
      <c r="DS19" s="71"/>
      <c r="DT19" s="71"/>
      <c r="DU19" s="71"/>
      <c r="DV19" s="71"/>
      <c r="DW19" s="71"/>
      <c r="DX19" s="71"/>
      <c r="DY19" s="71"/>
      <c r="DZ19" s="71"/>
      <c r="EA19" s="71"/>
      <c r="EB19" s="71"/>
      <c r="EC19" s="77"/>
      <c r="ED19" s="77"/>
      <c r="EE19" s="77"/>
      <c r="EF19" s="77"/>
      <c r="EG19" s="78"/>
      <c r="EH19" s="79"/>
      <c r="EI19" s="57"/>
    </row>
    <row r="20" spans="1:139" x14ac:dyDescent="0.2">
      <c r="A20" s="57">
        <v>18</v>
      </c>
      <c r="B20" s="3" t="s">
        <v>593</v>
      </c>
      <c r="C20" s="80"/>
      <c r="D20" s="80"/>
      <c r="E20" s="80"/>
      <c r="F20" s="80"/>
      <c r="G20" s="80"/>
      <c r="H20" s="80"/>
      <c r="I20" s="6" t="s">
        <v>567</v>
      </c>
      <c r="J20" s="6" t="s">
        <v>561</v>
      </c>
      <c r="K20" s="6" t="s">
        <v>33</v>
      </c>
      <c r="L20" s="6" t="s">
        <v>33</v>
      </c>
      <c r="M20" s="6" t="s">
        <v>44</v>
      </c>
      <c r="N20" s="158" t="s">
        <v>33</v>
      </c>
      <c r="O20" s="29">
        <v>542</v>
      </c>
      <c r="P20" s="29">
        <v>16205</v>
      </c>
      <c r="Q20" s="29">
        <v>0</v>
      </c>
      <c r="R20" s="30">
        <v>21242</v>
      </c>
      <c r="S20" s="94"/>
      <c r="T20" s="94"/>
      <c r="U20" s="94"/>
      <c r="V20" s="94"/>
      <c r="W20" s="94"/>
      <c r="X20" s="111">
        <v>2</v>
      </c>
      <c r="Y20" s="65">
        <v>0.5</v>
      </c>
      <c r="Z20" s="65">
        <v>0</v>
      </c>
      <c r="AA20" s="65">
        <v>0.5</v>
      </c>
      <c r="AB20" s="65">
        <v>0</v>
      </c>
      <c r="AC20" s="65">
        <v>0</v>
      </c>
      <c r="AD20" s="65">
        <v>0</v>
      </c>
      <c r="AE20" s="65">
        <v>0</v>
      </c>
      <c r="AF20" s="65">
        <v>0</v>
      </c>
      <c r="AG20" s="6">
        <v>2</v>
      </c>
      <c r="AH20" s="16">
        <v>1</v>
      </c>
      <c r="AI20" s="17">
        <v>1.5</v>
      </c>
      <c r="AJ20" s="18">
        <v>3.5</v>
      </c>
      <c r="AK20" s="18">
        <v>4</v>
      </c>
      <c r="AL20" s="15">
        <f t="shared" si="0"/>
        <v>0.875</v>
      </c>
      <c r="AM20" s="19">
        <v>38000</v>
      </c>
      <c r="AN20" s="19">
        <v>100000</v>
      </c>
      <c r="AO20" s="15">
        <v>0.38272499999999998</v>
      </c>
      <c r="AP20" s="18">
        <v>4.5</v>
      </c>
      <c r="AQ20" s="20">
        <v>7</v>
      </c>
      <c r="AR20" s="16">
        <v>0.5</v>
      </c>
      <c r="AS20" s="16">
        <v>0.5</v>
      </c>
      <c r="AT20" s="16">
        <v>0</v>
      </c>
      <c r="AU20" s="16">
        <v>0</v>
      </c>
      <c r="AV20" s="66"/>
      <c r="AW20" s="66"/>
      <c r="AX20" s="66"/>
      <c r="AY20" s="66"/>
      <c r="AZ20" s="66"/>
      <c r="BA20" s="66"/>
      <c r="BB20" s="66"/>
      <c r="BC20" s="66"/>
      <c r="BD20" s="66"/>
      <c r="BE20" s="66"/>
      <c r="BF20" s="69"/>
      <c r="BG20" s="67"/>
      <c r="BH20" s="67"/>
      <c r="BI20" s="68"/>
      <c r="BJ20" s="67"/>
      <c r="BK20" s="67"/>
      <c r="BL20" s="67"/>
      <c r="BM20" s="67"/>
      <c r="BN20" s="67"/>
      <c r="BO20" s="67"/>
      <c r="BP20" s="67"/>
      <c r="BQ20" s="67"/>
      <c r="BR20" s="67"/>
      <c r="BS20" s="69"/>
      <c r="BT20" s="69"/>
      <c r="BU20" s="69"/>
      <c r="BV20" s="69"/>
      <c r="BW20" s="69"/>
      <c r="BX20" s="69"/>
      <c r="BY20" s="69"/>
      <c r="BZ20" s="69"/>
      <c r="CA20" s="69"/>
      <c r="CB20" s="69"/>
      <c r="CC20" s="70"/>
      <c r="CD20" s="70"/>
      <c r="CE20" s="71"/>
      <c r="CF20" s="71"/>
      <c r="CG20" s="71"/>
      <c r="CH20" s="71"/>
      <c r="CI20" s="71"/>
      <c r="CJ20" s="71"/>
      <c r="CK20" s="71"/>
      <c r="CL20" s="67"/>
      <c r="CM20" s="72"/>
      <c r="CN20" s="72"/>
      <c r="CO20" s="72"/>
      <c r="CP20" s="72"/>
      <c r="CQ20" s="72"/>
      <c r="CR20" s="72"/>
      <c r="CS20" s="72"/>
      <c r="CT20" s="72"/>
      <c r="CU20" s="69"/>
      <c r="CV20" s="73"/>
      <c r="CW20" s="74"/>
      <c r="CX20" s="74"/>
      <c r="CY20" s="67"/>
      <c r="CZ20" s="75"/>
      <c r="DA20" s="75"/>
      <c r="DB20" s="75"/>
      <c r="DC20" s="75"/>
      <c r="DD20" s="75"/>
      <c r="DE20" s="75"/>
      <c r="DF20" s="75"/>
      <c r="DG20" s="75"/>
      <c r="DH20" s="76"/>
      <c r="DI20" s="76"/>
      <c r="DJ20" s="76"/>
      <c r="DK20" s="76"/>
      <c r="DL20" s="76"/>
      <c r="DM20" s="76"/>
      <c r="DN20" s="76"/>
      <c r="DO20" s="76"/>
      <c r="DP20" s="71"/>
      <c r="DQ20" s="71"/>
      <c r="DR20" s="71"/>
      <c r="DS20" s="71"/>
      <c r="DT20" s="71"/>
      <c r="DU20" s="71"/>
      <c r="DV20" s="71"/>
      <c r="DW20" s="71"/>
      <c r="DX20" s="71"/>
      <c r="DY20" s="71"/>
      <c r="DZ20" s="71"/>
      <c r="EA20" s="71"/>
      <c r="EB20" s="71"/>
      <c r="EC20" s="77"/>
      <c r="ED20" s="77"/>
      <c r="EE20" s="77"/>
      <c r="EF20" s="77"/>
      <c r="EG20" s="78"/>
      <c r="EH20" s="79"/>
      <c r="EI20" s="57"/>
    </row>
    <row r="21" spans="1:139" x14ac:dyDescent="0.2">
      <c r="A21" s="57">
        <v>19</v>
      </c>
      <c r="B21" s="3" t="s">
        <v>586</v>
      </c>
      <c r="C21" s="2" t="s">
        <v>1051</v>
      </c>
      <c r="D21" s="2" t="s">
        <v>1052</v>
      </c>
      <c r="E21" s="2" t="s">
        <v>1053</v>
      </c>
      <c r="F21" s="2" t="s">
        <v>1054</v>
      </c>
      <c r="G21" s="2" t="s">
        <v>1055</v>
      </c>
      <c r="H21" s="2" t="s">
        <v>1056</v>
      </c>
      <c r="I21" s="6" t="s">
        <v>580</v>
      </c>
      <c r="J21" s="6" t="s">
        <v>562</v>
      </c>
      <c r="K21" s="6" t="s">
        <v>44</v>
      </c>
      <c r="L21" s="6" t="s">
        <v>33</v>
      </c>
      <c r="M21" s="6" t="s">
        <v>33</v>
      </c>
      <c r="N21" s="158" t="s">
        <v>44</v>
      </c>
      <c r="O21" s="29">
        <v>601143</v>
      </c>
      <c r="P21" s="29">
        <v>946731</v>
      </c>
      <c r="Q21" s="29">
        <v>69776</v>
      </c>
      <c r="R21" s="30">
        <v>4850755</v>
      </c>
      <c r="S21" s="22">
        <v>0.57668012505269794</v>
      </c>
      <c r="T21" s="22">
        <v>0.24852337419638798</v>
      </c>
      <c r="U21" s="22">
        <v>0.17479650075091405</v>
      </c>
      <c r="V21" s="22">
        <v>0</v>
      </c>
      <c r="W21" s="22">
        <v>0</v>
      </c>
      <c r="X21" s="111">
        <v>29</v>
      </c>
      <c r="Y21" s="65">
        <v>0</v>
      </c>
      <c r="Z21" s="65">
        <v>0</v>
      </c>
      <c r="AA21" s="65">
        <v>0.36538461538461536</v>
      </c>
      <c r="AB21" s="65">
        <v>0.63461538461538458</v>
      </c>
      <c r="AC21" s="65">
        <v>0</v>
      </c>
      <c r="AD21" s="65">
        <v>0</v>
      </c>
      <c r="AE21" s="65">
        <v>0</v>
      </c>
      <c r="AF21" s="65">
        <v>0</v>
      </c>
      <c r="AG21" s="6">
        <v>36</v>
      </c>
      <c r="AH21" s="16">
        <v>0.69230769230769229</v>
      </c>
      <c r="AI21" s="17">
        <v>3.5277777777777777</v>
      </c>
      <c r="AJ21" s="18">
        <v>11.596153846153847</v>
      </c>
      <c r="AK21" s="18">
        <v>10.423076923076923</v>
      </c>
      <c r="AL21" s="15">
        <f t="shared" si="0"/>
        <v>1.1125461254612545</v>
      </c>
      <c r="AM21" s="19">
        <v>361000</v>
      </c>
      <c r="AN21" s="19">
        <v>413000</v>
      </c>
      <c r="AO21" s="15">
        <v>0.87415026775320137</v>
      </c>
      <c r="AP21" s="18">
        <v>3.5</v>
      </c>
      <c r="AQ21" s="20">
        <v>25.314285714285713</v>
      </c>
      <c r="AR21" s="16">
        <v>0.65384615384615385</v>
      </c>
      <c r="AS21" s="16">
        <v>0</v>
      </c>
      <c r="AT21" s="16">
        <v>0.34615384615384615</v>
      </c>
      <c r="AU21" s="16">
        <v>0</v>
      </c>
      <c r="AV21" s="8" t="s">
        <v>44</v>
      </c>
      <c r="AW21" s="8" t="s">
        <v>44</v>
      </c>
      <c r="AX21" s="8" t="s">
        <v>44</v>
      </c>
      <c r="AY21" s="8" t="s">
        <v>44</v>
      </c>
      <c r="AZ21" s="8" t="s">
        <v>44</v>
      </c>
      <c r="BA21" s="8" t="s">
        <v>44</v>
      </c>
      <c r="BB21" s="8" t="s">
        <v>44</v>
      </c>
      <c r="BC21" s="8" t="s">
        <v>44</v>
      </c>
      <c r="BD21" s="8" t="s">
        <v>44</v>
      </c>
      <c r="BE21" s="8"/>
      <c r="BF21" s="10"/>
      <c r="BG21" s="24" t="s">
        <v>1057</v>
      </c>
      <c r="BH21" s="9">
        <v>91.5</v>
      </c>
      <c r="BI21" s="21">
        <v>0.54459999999999997</v>
      </c>
      <c r="BJ21" s="9">
        <v>15.5</v>
      </c>
      <c r="BK21" s="23">
        <v>0.25</v>
      </c>
      <c r="BL21" s="23">
        <v>0.89583333333333337</v>
      </c>
      <c r="BM21" s="23">
        <v>0.3125</v>
      </c>
      <c r="BN21" s="23">
        <v>0.89583333333333337</v>
      </c>
      <c r="BO21" s="9" t="s">
        <v>767</v>
      </c>
      <c r="BP21" s="9" t="s">
        <v>767</v>
      </c>
      <c r="BQ21" s="9" t="s">
        <v>767</v>
      </c>
      <c r="BR21" s="9" t="s">
        <v>767</v>
      </c>
      <c r="BS21" s="10" t="s">
        <v>35</v>
      </c>
      <c r="BT21" s="10" t="s">
        <v>91</v>
      </c>
      <c r="BU21" s="10" t="s">
        <v>91</v>
      </c>
      <c r="BV21" s="10" t="s">
        <v>91</v>
      </c>
      <c r="BW21" s="10" t="s">
        <v>91</v>
      </c>
      <c r="BX21" s="10" t="s">
        <v>91</v>
      </c>
      <c r="BY21" s="10" t="s">
        <v>35</v>
      </c>
      <c r="BZ21" s="10" t="s">
        <v>91</v>
      </c>
      <c r="CA21" s="10" t="s">
        <v>91</v>
      </c>
      <c r="CB21" s="10" t="s">
        <v>91</v>
      </c>
      <c r="CC21" s="11" t="s">
        <v>44</v>
      </c>
      <c r="CD21" s="11" t="s">
        <v>33</v>
      </c>
      <c r="CE21" s="7"/>
      <c r="CF21" s="7"/>
      <c r="CG21" s="7" t="s">
        <v>44</v>
      </c>
      <c r="CH21" s="7"/>
      <c r="CI21" s="7"/>
      <c r="CJ21" s="7"/>
      <c r="CK21" s="7"/>
      <c r="CL21" s="9" t="s">
        <v>44</v>
      </c>
      <c r="CM21" s="26">
        <v>0.6</v>
      </c>
      <c r="CN21" s="26">
        <v>0.02</v>
      </c>
      <c r="CO21" s="26">
        <v>0.2</v>
      </c>
      <c r="CP21" s="26">
        <v>0.03</v>
      </c>
      <c r="CQ21" s="26">
        <v>0.02</v>
      </c>
      <c r="CR21" s="26">
        <v>0.1</v>
      </c>
      <c r="CS21" s="26">
        <v>0.03</v>
      </c>
      <c r="CT21" s="26">
        <v>0</v>
      </c>
      <c r="CU21" s="10" t="s">
        <v>33</v>
      </c>
      <c r="CV21" s="27"/>
      <c r="CW21" s="4" t="s">
        <v>33</v>
      </c>
      <c r="CX21" s="4"/>
      <c r="CY21" s="21">
        <v>0.25</v>
      </c>
      <c r="CZ21" s="5">
        <v>0</v>
      </c>
      <c r="DA21" s="5">
        <v>0</v>
      </c>
      <c r="DB21" s="5">
        <v>0</v>
      </c>
      <c r="DC21" s="5">
        <v>3</v>
      </c>
      <c r="DD21" s="5">
        <v>0</v>
      </c>
      <c r="DE21" s="5">
        <v>0</v>
      </c>
      <c r="DF21" s="5">
        <v>0</v>
      </c>
      <c r="DG21" s="5">
        <v>3</v>
      </c>
      <c r="DH21" s="12">
        <v>0</v>
      </c>
      <c r="DI21" s="12">
        <v>0</v>
      </c>
      <c r="DJ21" s="12">
        <v>0</v>
      </c>
      <c r="DK21" s="12">
        <v>3</v>
      </c>
      <c r="DL21" s="12">
        <v>0</v>
      </c>
      <c r="DM21" s="12">
        <v>0</v>
      </c>
      <c r="DN21" s="12">
        <v>0</v>
      </c>
      <c r="DO21" s="12">
        <v>3</v>
      </c>
      <c r="DP21" s="7" t="s">
        <v>35</v>
      </c>
      <c r="DQ21" s="7" t="s">
        <v>35</v>
      </c>
      <c r="DR21" s="7" t="s">
        <v>35</v>
      </c>
      <c r="DS21" s="7" t="s">
        <v>35</v>
      </c>
      <c r="DT21" s="7" t="s">
        <v>35</v>
      </c>
      <c r="DU21" s="7" t="s">
        <v>91</v>
      </c>
      <c r="DV21" s="7" t="s">
        <v>35</v>
      </c>
      <c r="DW21" s="7" t="s">
        <v>35</v>
      </c>
      <c r="DX21" s="7" t="s">
        <v>35</v>
      </c>
      <c r="DY21" s="7" t="s">
        <v>35</v>
      </c>
      <c r="DZ21" s="7" t="s">
        <v>35</v>
      </c>
      <c r="EA21" s="7" t="s">
        <v>35</v>
      </c>
      <c r="EB21" s="7" t="s">
        <v>35</v>
      </c>
      <c r="EC21" s="6" t="s">
        <v>44</v>
      </c>
      <c r="ED21" s="6"/>
      <c r="EE21" s="6"/>
      <c r="EF21" s="6"/>
      <c r="EG21" s="63" t="s">
        <v>1058</v>
      </c>
      <c r="EH21" s="64" t="s">
        <v>1059</v>
      </c>
      <c r="EI21" s="57"/>
    </row>
    <row r="22" spans="1:139" x14ac:dyDescent="0.2">
      <c r="A22" s="57">
        <v>20</v>
      </c>
      <c r="B22" s="3" t="s">
        <v>594</v>
      </c>
      <c r="C22" s="2" t="s">
        <v>389</v>
      </c>
      <c r="D22" s="2" t="s">
        <v>996</v>
      </c>
      <c r="E22" s="2"/>
      <c r="F22" s="2" t="s">
        <v>1004</v>
      </c>
      <c r="G22" s="2" t="s">
        <v>390</v>
      </c>
      <c r="H22" s="2" t="s">
        <v>391</v>
      </c>
      <c r="I22" s="6" t="s">
        <v>580</v>
      </c>
      <c r="J22" s="6" t="s">
        <v>562</v>
      </c>
      <c r="K22" s="6" t="s">
        <v>44</v>
      </c>
      <c r="L22" s="6" t="s">
        <v>33</v>
      </c>
      <c r="M22" s="6" t="s">
        <v>33</v>
      </c>
      <c r="N22" s="158" t="s">
        <v>44</v>
      </c>
      <c r="O22" s="29">
        <v>130118</v>
      </c>
      <c r="P22" s="29">
        <v>352286</v>
      </c>
      <c r="Q22" s="29">
        <v>23850</v>
      </c>
      <c r="R22" s="30">
        <v>2235313</v>
      </c>
      <c r="S22" s="22">
        <v>0.57489980150430831</v>
      </c>
      <c r="T22" s="22">
        <v>0.16351669766158028</v>
      </c>
      <c r="U22" s="22">
        <v>0.14526466763267604</v>
      </c>
      <c r="V22" s="22">
        <v>0.11631883320143532</v>
      </c>
      <c r="W22" s="22">
        <v>0</v>
      </c>
      <c r="X22" s="111">
        <v>15</v>
      </c>
      <c r="Y22" s="65">
        <v>8.3333333333333329E-2</v>
      </c>
      <c r="Z22" s="65">
        <v>0.22222222222222221</v>
      </c>
      <c r="AA22" s="65">
        <v>0.1388888888888889</v>
      </c>
      <c r="AB22" s="65">
        <v>0.55555555555555558</v>
      </c>
      <c r="AC22" s="65">
        <v>0</v>
      </c>
      <c r="AD22" s="65">
        <v>0</v>
      </c>
      <c r="AE22" s="65">
        <v>0</v>
      </c>
      <c r="AF22" s="65">
        <v>0</v>
      </c>
      <c r="AG22" s="6">
        <v>12</v>
      </c>
      <c r="AH22" s="16">
        <v>0.33333333333333331</v>
      </c>
      <c r="AI22" s="17">
        <v>2.1666666666666665</v>
      </c>
      <c r="AJ22" s="18">
        <v>6.75</v>
      </c>
      <c r="AK22" s="18">
        <v>10.083333333333334</v>
      </c>
      <c r="AL22" s="15">
        <f t="shared" si="0"/>
        <v>0.66942148760330578</v>
      </c>
      <c r="AM22" s="19">
        <v>94000</v>
      </c>
      <c r="AN22" s="19">
        <v>386000</v>
      </c>
      <c r="AO22" s="15">
        <v>0.24393942446043163</v>
      </c>
      <c r="AP22" s="18">
        <v>3.5555555555555554</v>
      </c>
      <c r="AQ22" s="20">
        <v>20.76</v>
      </c>
      <c r="AR22" s="16">
        <v>0</v>
      </c>
      <c r="AS22" s="16">
        <v>0.30555555555555558</v>
      </c>
      <c r="AT22" s="16">
        <v>0.66666666666666663</v>
      </c>
      <c r="AU22" s="16">
        <v>2.7777777777777776E-2</v>
      </c>
      <c r="AV22" s="8" t="s">
        <v>44</v>
      </c>
      <c r="AW22" s="8" t="s">
        <v>44</v>
      </c>
      <c r="AX22" s="8" t="s">
        <v>44</v>
      </c>
      <c r="AY22" s="8" t="s">
        <v>44</v>
      </c>
      <c r="AZ22" s="8" t="s">
        <v>44</v>
      </c>
      <c r="BA22" s="8" t="s">
        <v>44</v>
      </c>
      <c r="BB22" s="8" t="s">
        <v>44</v>
      </c>
      <c r="BC22" s="8" t="s">
        <v>44</v>
      </c>
      <c r="BD22" s="8" t="s">
        <v>44</v>
      </c>
      <c r="BE22" s="8"/>
      <c r="BF22" s="10"/>
      <c r="BG22" s="24" t="s">
        <v>785</v>
      </c>
      <c r="BH22" s="9">
        <v>60</v>
      </c>
      <c r="BI22" s="21">
        <v>0.35714285714285715</v>
      </c>
      <c r="BJ22" s="9">
        <v>12</v>
      </c>
      <c r="BK22" s="23">
        <v>0.25</v>
      </c>
      <c r="BL22" s="23">
        <v>0.75</v>
      </c>
      <c r="BM22" s="9" t="s">
        <v>767</v>
      </c>
      <c r="BN22" s="9" t="s">
        <v>767</v>
      </c>
      <c r="BO22" s="9" t="s">
        <v>767</v>
      </c>
      <c r="BP22" s="9" t="s">
        <v>767</v>
      </c>
      <c r="BQ22" s="9" t="s">
        <v>767</v>
      </c>
      <c r="BR22" s="9" t="s">
        <v>767</v>
      </c>
      <c r="BS22" s="10" t="s">
        <v>34</v>
      </c>
      <c r="BT22" s="10" t="s">
        <v>91</v>
      </c>
      <c r="BU22" s="10" t="s">
        <v>91</v>
      </c>
      <c r="BV22" s="10" t="s">
        <v>91</v>
      </c>
      <c r="BW22" s="10" t="s">
        <v>91</v>
      </c>
      <c r="BX22" s="10" t="s">
        <v>91</v>
      </c>
      <c r="BY22" s="10" t="s">
        <v>34</v>
      </c>
      <c r="BZ22" s="10" t="s">
        <v>34</v>
      </c>
      <c r="CA22" s="10" t="s">
        <v>91</v>
      </c>
      <c r="CB22" s="10" t="s">
        <v>91</v>
      </c>
      <c r="CC22" s="11" t="s">
        <v>44</v>
      </c>
      <c r="CD22" s="11" t="s">
        <v>44</v>
      </c>
      <c r="CE22" s="7"/>
      <c r="CF22" s="7"/>
      <c r="CG22" s="7" t="s">
        <v>44</v>
      </c>
      <c r="CH22" s="7"/>
      <c r="CI22" s="7" t="s">
        <v>44</v>
      </c>
      <c r="CJ22" s="7" t="s">
        <v>44</v>
      </c>
      <c r="CK22" s="7"/>
      <c r="CL22" s="9" t="s">
        <v>44</v>
      </c>
      <c r="CM22" s="26">
        <v>0.25</v>
      </c>
      <c r="CN22" s="26">
        <v>0</v>
      </c>
      <c r="CO22" s="26">
        <v>0</v>
      </c>
      <c r="CP22" s="26">
        <v>0.1</v>
      </c>
      <c r="CQ22" s="26">
        <v>0.2</v>
      </c>
      <c r="CR22" s="26">
        <v>0.25</v>
      </c>
      <c r="CS22" s="26">
        <v>0.2</v>
      </c>
      <c r="CT22" s="26">
        <v>0</v>
      </c>
      <c r="CU22" s="10" t="s">
        <v>33</v>
      </c>
      <c r="CV22" s="27"/>
      <c r="CW22" s="4" t="s">
        <v>33</v>
      </c>
      <c r="CX22" s="4"/>
      <c r="CY22" s="21">
        <v>0.25</v>
      </c>
      <c r="CZ22" s="5">
        <v>0</v>
      </c>
      <c r="DA22" s="5">
        <v>7</v>
      </c>
      <c r="DB22" s="5">
        <v>10</v>
      </c>
      <c r="DC22" s="5">
        <v>0</v>
      </c>
      <c r="DD22" s="5">
        <v>0</v>
      </c>
      <c r="DE22" s="5">
        <v>0</v>
      </c>
      <c r="DF22" s="5">
        <v>0</v>
      </c>
      <c r="DG22" s="5">
        <v>17</v>
      </c>
      <c r="DH22" s="12">
        <v>2</v>
      </c>
      <c r="DI22" s="12">
        <v>6</v>
      </c>
      <c r="DJ22" s="12">
        <v>5</v>
      </c>
      <c r="DK22" s="12">
        <v>5</v>
      </c>
      <c r="DL22" s="12">
        <v>0</v>
      </c>
      <c r="DM22" s="12">
        <v>0</v>
      </c>
      <c r="DN22" s="12">
        <v>0</v>
      </c>
      <c r="DO22" s="12">
        <v>18</v>
      </c>
      <c r="DP22" s="7" t="s">
        <v>34</v>
      </c>
      <c r="DQ22" s="7" t="s">
        <v>35</v>
      </c>
      <c r="DR22" s="7" t="s">
        <v>34</v>
      </c>
      <c r="DS22" s="7" t="s">
        <v>34</v>
      </c>
      <c r="DT22" s="7" t="s">
        <v>34</v>
      </c>
      <c r="DU22" s="7" t="s">
        <v>34</v>
      </c>
      <c r="DV22" s="7" t="s">
        <v>34</v>
      </c>
      <c r="DW22" s="7" t="s">
        <v>34</v>
      </c>
      <c r="DX22" s="7" t="s">
        <v>34</v>
      </c>
      <c r="DY22" s="7" t="s">
        <v>34</v>
      </c>
      <c r="DZ22" s="7" t="s">
        <v>34</v>
      </c>
      <c r="EA22" s="7" t="s">
        <v>34</v>
      </c>
      <c r="EB22" s="7" t="s">
        <v>34</v>
      </c>
      <c r="EC22" s="6" t="s">
        <v>44</v>
      </c>
      <c r="ED22" s="6" t="s">
        <v>44</v>
      </c>
      <c r="EE22" s="6"/>
      <c r="EF22" s="6"/>
      <c r="EG22" s="63" t="s">
        <v>865</v>
      </c>
      <c r="EH22" s="64" t="s">
        <v>866</v>
      </c>
      <c r="EI22" s="57"/>
    </row>
    <row r="23" spans="1:139" x14ac:dyDescent="0.2">
      <c r="A23" s="57">
        <v>21</v>
      </c>
      <c r="B23" s="3" t="s">
        <v>186</v>
      </c>
      <c r="C23" s="2" t="s">
        <v>187</v>
      </c>
      <c r="D23" s="2"/>
      <c r="E23" s="2"/>
      <c r="F23" s="2" t="s">
        <v>188</v>
      </c>
      <c r="G23" s="2" t="s">
        <v>189</v>
      </c>
      <c r="H23" s="2" t="s">
        <v>190</v>
      </c>
      <c r="I23" s="6" t="s">
        <v>580</v>
      </c>
      <c r="J23" s="6" t="s">
        <v>557</v>
      </c>
      <c r="K23" s="6" t="s">
        <v>33</v>
      </c>
      <c r="L23" s="6" t="s">
        <v>44</v>
      </c>
      <c r="M23" s="6" t="s">
        <v>33</v>
      </c>
      <c r="N23" s="158" t="s">
        <v>44</v>
      </c>
      <c r="O23" s="29">
        <v>62213</v>
      </c>
      <c r="P23" s="29">
        <v>460139</v>
      </c>
      <c r="Q23" s="29">
        <v>26955</v>
      </c>
      <c r="R23" s="30">
        <v>1527988</v>
      </c>
      <c r="S23" s="22">
        <v>0</v>
      </c>
      <c r="T23" s="22">
        <v>0</v>
      </c>
      <c r="U23" s="22">
        <v>0.14027466184289406</v>
      </c>
      <c r="V23" s="22">
        <v>0</v>
      </c>
      <c r="W23" s="22">
        <v>0.85972533815710594</v>
      </c>
      <c r="X23" s="111">
        <v>35</v>
      </c>
      <c r="Y23" s="65">
        <v>0</v>
      </c>
      <c r="Z23" s="65">
        <v>0.11764705882352941</v>
      </c>
      <c r="AA23" s="65">
        <v>0.88235294117647056</v>
      </c>
      <c r="AB23" s="65">
        <v>0</v>
      </c>
      <c r="AC23" s="65">
        <v>0</v>
      </c>
      <c r="AD23" s="65">
        <v>0</v>
      </c>
      <c r="AE23" s="65">
        <v>0</v>
      </c>
      <c r="AF23" s="65">
        <v>0</v>
      </c>
      <c r="AG23" s="6">
        <v>6</v>
      </c>
      <c r="AH23" s="16">
        <v>0.17647058823529413</v>
      </c>
      <c r="AI23" s="17">
        <v>2</v>
      </c>
      <c r="AJ23" s="18">
        <v>3.7647058823529411</v>
      </c>
      <c r="AK23" s="18">
        <v>4.882352941176471</v>
      </c>
      <c r="AL23" s="15">
        <f t="shared" si="0"/>
        <v>0.77108433734939752</v>
      </c>
      <c r="AM23" s="19">
        <v>19000</v>
      </c>
      <c r="AN23" s="19">
        <v>144000</v>
      </c>
      <c r="AO23" s="15">
        <v>0.13386306122448979</v>
      </c>
      <c r="AP23" s="18">
        <v>4.7352941176470589</v>
      </c>
      <c r="AQ23" s="20">
        <v>9.6666666666666661</v>
      </c>
      <c r="AR23" s="16">
        <v>0.44117647058823528</v>
      </c>
      <c r="AS23" s="16">
        <v>0</v>
      </c>
      <c r="AT23" s="16">
        <v>0.55882352941176472</v>
      </c>
      <c r="AU23" s="16">
        <v>0</v>
      </c>
      <c r="AV23" s="8" t="s">
        <v>44</v>
      </c>
      <c r="AW23" s="8" t="s">
        <v>44</v>
      </c>
      <c r="AX23" s="8" t="s">
        <v>44</v>
      </c>
      <c r="AY23" s="8"/>
      <c r="AZ23" s="8"/>
      <c r="BA23" s="8"/>
      <c r="BB23" s="8"/>
      <c r="BC23" s="8"/>
      <c r="BD23" s="8"/>
      <c r="BE23" s="8"/>
      <c r="BF23" s="10"/>
      <c r="BG23" s="24" t="s">
        <v>787</v>
      </c>
      <c r="BH23" s="9">
        <v>50</v>
      </c>
      <c r="BI23" s="21">
        <v>0.29761904761904762</v>
      </c>
      <c r="BJ23" s="9">
        <v>10</v>
      </c>
      <c r="BK23" s="23">
        <v>0.29166666666666669</v>
      </c>
      <c r="BL23" s="23">
        <v>0.70833333333333337</v>
      </c>
      <c r="BM23" s="9" t="s">
        <v>767</v>
      </c>
      <c r="BN23" s="9" t="s">
        <v>767</v>
      </c>
      <c r="BO23" s="9" t="s">
        <v>767</v>
      </c>
      <c r="BP23" s="9" t="s">
        <v>767</v>
      </c>
      <c r="BQ23" s="9" t="s">
        <v>767</v>
      </c>
      <c r="BR23" s="9" t="s">
        <v>767</v>
      </c>
      <c r="BS23" s="10" t="s">
        <v>91</v>
      </c>
      <c r="BT23" s="10" t="s">
        <v>91</v>
      </c>
      <c r="BU23" s="10" t="s">
        <v>91</v>
      </c>
      <c r="BV23" s="10" t="s">
        <v>91</v>
      </c>
      <c r="BW23" s="10" t="s">
        <v>91</v>
      </c>
      <c r="BX23" s="10" t="s">
        <v>91</v>
      </c>
      <c r="BY23" s="10" t="s">
        <v>91</v>
      </c>
      <c r="BZ23" s="10" t="s">
        <v>35</v>
      </c>
      <c r="CA23" s="10" t="s">
        <v>91</v>
      </c>
      <c r="CB23" s="10" t="s">
        <v>91</v>
      </c>
      <c r="CC23" s="11" t="s">
        <v>33</v>
      </c>
      <c r="CD23" s="11" t="s">
        <v>44</v>
      </c>
      <c r="CE23" s="7"/>
      <c r="CF23" s="7" t="s">
        <v>44</v>
      </c>
      <c r="CG23" s="7"/>
      <c r="CH23" s="7" t="s">
        <v>44</v>
      </c>
      <c r="CI23" s="7"/>
      <c r="CJ23" s="7"/>
      <c r="CK23" s="7"/>
      <c r="CL23" s="9" t="s">
        <v>44</v>
      </c>
      <c r="CM23" s="26">
        <v>0.1</v>
      </c>
      <c r="CN23" s="26">
        <v>0</v>
      </c>
      <c r="CO23" s="26">
        <v>0</v>
      </c>
      <c r="CP23" s="26">
        <v>0</v>
      </c>
      <c r="CQ23" s="26">
        <v>0.1</v>
      </c>
      <c r="CR23" s="26">
        <v>0.2</v>
      </c>
      <c r="CS23" s="26">
        <v>0.6</v>
      </c>
      <c r="CT23" s="26">
        <v>0</v>
      </c>
      <c r="CU23" s="10" t="s">
        <v>44</v>
      </c>
      <c r="CV23" s="27" t="s">
        <v>191</v>
      </c>
      <c r="CW23" s="4" t="s">
        <v>33</v>
      </c>
      <c r="CX23" s="4"/>
      <c r="CY23" s="21">
        <v>0.25</v>
      </c>
      <c r="CZ23" s="5">
        <v>0</v>
      </c>
      <c r="DA23" s="5">
        <v>0</v>
      </c>
      <c r="DB23" s="5">
        <v>15</v>
      </c>
      <c r="DC23" s="5">
        <v>0</v>
      </c>
      <c r="DD23" s="5">
        <v>0</v>
      </c>
      <c r="DE23" s="5">
        <v>0</v>
      </c>
      <c r="DF23" s="5">
        <v>0</v>
      </c>
      <c r="DG23" s="5">
        <v>15</v>
      </c>
      <c r="DH23" s="12">
        <v>0</v>
      </c>
      <c r="DI23" s="12">
        <v>2</v>
      </c>
      <c r="DJ23" s="12">
        <v>10</v>
      </c>
      <c r="DK23" s="12">
        <v>0</v>
      </c>
      <c r="DL23" s="12">
        <v>0</v>
      </c>
      <c r="DM23" s="12">
        <v>0</v>
      </c>
      <c r="DN23" s="12">
        <v>0</v>
      </c>
      <c r="DO23" s="12">
        <v>12</v>
      </c>
      <c r="DP23" s="7" t="s">
        <v>35</v>
      </c>
      <c r="DQ23" s="7" t="s">
        <v>35</v>
      </c>
      <c r="DR23" s="7" t="s">
        <v>35</v>
      </c>
      <c r="DS23" s="7" t="s">
        <v>35</v>
      </c>
      <c r="DT23" s="7" t="s">
        <v>35</v>
      </c>
      <c r="DU23" s="7" t="s">
        <v>91</v>
      </c>
      <c r="DV23" s="7" t="s">
        <v>34</v>
      </c>
      <c r="DW23" s="7" t="s">
        <v>35</v>
      </c>
      <c r="DX23" s="7" t="s">
        <v>35</v>
      </c>
      <c r="DY23" s="7" t="s">
        <v>35</v>
      </c>
      <c r="DZ23" s="7" t="s">
        <v>35</v>
      </c>
      <c r="EA23" s="7" t="s">
        <v>35</v>
      </c>
      <c r="EB23" s="7" t="s">
        <v>34</v>
      </c>
      <c r="EC23" s="6" t="s">
        <v>44</v>
      </c>
      <c r="ED23" s="6" t="s">
        <v>44</v>
      </c>
      <c r="EE23" s="6"/>
      <c r="EF23" s="6"/>
      <c r="EG23" s="63"/>
      <c r="EH23" s="64"/>
      <c r="EI23" s="57"/>
    </row>
    <row r="24" spans="1:139" x14ac:dyDescent="0.2">
      <c r="A24" s="57">
        <v>22</v>
      </c>
      <c r="B24" s="3" t="s">
        <v>595</v>
      </c>
      <c r="C24" s="80"/>
      <c r="D24" s="80"/>
      <c r="E24" s="80"/>
      <c r="F24" s="80"/>
      <c r="G24" s="80"/>
      <c r="H24" s="80"/>
      <c r="I24" s="6" t="s">
        <v>580</v>
      </c>
      <c r="J24" s="6" t="s">
        <v>561</v>
      </c>
      <c r="K24" s="6" t="s">
        <v>33</v>
      </c>
      <c r="L24" s="6" t="s">
        <v>33</v>
      </c>
      <c r="M24" s="6" t="s">
        <v>44</v>
      </c>
      <c r="N24" s="158" t="s">
        <v>33</v>
      </c>
      <c r="O24" s="29">
        <v>4757</v>
      </c>
      <c r="P24" s="29">
        <v>59062</v>
      </c>
      <c r="Q24" s="29">
        <v>0</v>
      </c>
      <c r="R24" s="30">
        <v>85658</v>
      </c>
      <c r="S24" s="94"/>
      <c r="T24" s="94"/>
      <c r="U24" s="94"/>
      <c r="V24" s="94"/>
      <c r="W24" s="94"/>
      <c r="X24" s="111">
        <v>2</v>
      </c>
      <c r="Y24" s="65">
        <v>0</v>
      </c>
      <c r="Z24" s="65">
        <v>1</v>
      </c>
      <c r="AA24" s="65">
        <v>0</v>
      </c>
      <c r="AB24" s="65">
        <v>0</v>
      </c>
      <c r="AC24" s="65">
        <v>0</v>
      </c>
      <c r="AD24" s="65">
        <v>0</v>
      </c>
      <c r="AE24" s="65">
        <v>0</v>
      </c>
      <c r="AF24" s="65">
        <v>0</v>
      </c>
      <c r="AG24" s="77"/>
      <c r="AH24" s="99"/>
      <c r="AI24" s="100"/>
      <c r="AJ24" s="18">
        <v>3.5</v>
      </c>
      <c r="AK24" s="18">
        <v>4</v>
      </c>
      <c r="AL24" s="15">
        <f t="shared" si="0"/>
        <v>0.875</v>
      </c>
      <c r="AM24" s="19">
        <v>101000</v>
      </c>
      <c r="AN24" s="19">
        <v>100000</v>
      </c>
      <c r="AO24" s="15">
        <v>1.0137849999999999</v>
      </c>
      <c r="AP24" s="18">
        <v>4.5</v>
      </c>
      <c r="AQ24" s="104"/>
      <c r="AR24" s="16">
        <v>0</v>
      </c>
      <c r="AS24" s="16">
        <v>1</v>
      </c>
      <c r="AT24" s="16">
        <v>0</v>
      </c>
      <c r="AU24" s="16">
        <v>0</v>
      </c>
      <c r="AV24" s="66"/>
      <c r="AW24" s="66"/>
      <c r="AX24" s="66"/>
      <c r="AY24" s="66"/>
      <c r="AZ24" s="66"/>
      <c r="BA24" s="66"/>
      <c r="BB24" s="66"/>
      <c r="BC24" s="66"/>
      <c r="BD24" s="66"/>
      <c r="BE24" s="66"/>
      <c r="BF24" s="69"/>
      <c r="BG24" s="67"/>
      <c r="BH24" s="67"/>
      <c r="BI24" s="68"/>
      <c r="BJ24" s="67"/>
      <c r="BK24" s="67"/>
      <c r="BL24" s="67"/>
      <c r="BM24" s="67"/>
      <c r="BN24" s="67"/>
      <c r="BO24" s="67"/>
      <c r="BP24" s="67"/>
      <c r="BQ24" s="67"/>
      <c r="BR24" s="67"/>
      <c r="BS24" s="69"/>
      <c r="BT24" s="69"/>
      <c r="BU24" s="69"/>
      <c r="BV24" s="69"/>
      <c r="BW24" s="69"/>
      <c r="BX24" s="69"/>
      <c r="BY24" s="69"/>
      <c r="BZ24" s="69"/>
      <c r="CA24" s="69"/>
      <c r="CB24" s="69"/>
      <c r="CC24" s="70"/>
      <c r="CD24" s="70"/>
      <c r="CE24" s="71"/>
      <c r="CF24" s="71"/>
      <c r="CG24" s="71"/>
      <c r="CH24" s="71"/>
      <c r="CI24" s="71"/>
      <c r="CJ24" s="71"/>
      <c r="CK24" s="71"/>
      <c r="CL24" s="67"/>
      <c r="CM24" s="72"/>
      <c r="CN24" s="72"/>
      <c r="CO24" s="72"/>
      <c r="CP24" s="72"/>
      <c r="CQ24" s="72"/>
      <c r="CR24" s="72"/>
      <c r="CS24" s="72"/>
      <c r="CT24" s="72"/>
      <c r="CU24" s="69"/>
      <c r="CV24" s="73"/>
      <c r="CW24" s="74"/>
      <c r="CX24" s="74"/>
      <c r="CY24" s="67"/>
      <c r="CZ24" s="75"/>
      <c r="DA24" s="75"/>
      <c r="DB24" s="75"/>
      <c r="DC24" s="75"/>
      <c r="DD24" s="75"/>
      <c r="DE24" s="75"/>
      <c r="DF24" s="75"/>
      <c r="DG24" s="75"/>
      <c r="DH24" s="76"/>
      <c r="DI24" s="76"/>
      <c r="DJ24" s="76"/>
      <c r="DK24" s="76"/>
      <c r="DL24" s="76"/>
      <c r="DM24" s="76"/>
      <c r="DN24" s="76"/>
      <c r="DO24" s="76"/>
      <c r="DP24" s="71"/>
      <c r="DQ24" s="71"/>
      <c r="DR24" s="71"/>
      <c r="DS24" s="71"/>
      <c r="DT24" s="71"/>
      <c r="DU24" s="71"/>
      <c r="DV24" s="71"/>
      <c r="DW24" s="71"/>
      <c r="DX24" s="71"/>
      <c r="DY24" s="71"/>
      <c r="DZ24" s="71"/>
      <c r="EA24" s="71"/>
      <c r="EB24" s="71"/>
      <c r="EC24" s="77"/>
      <c r="ED24" s="77"/>
      <c r="EE24" s="77"/>
      <c r="EF24" s="77"/>
      <c r="EG24" s="78"/>
      <c r="EH24" s="79"/>
      <c r="EI24" s="57"/>
    </row>
    <row r="25" spans="1:139" x14ac:dyDescent="0.2">
      <c r="A25" s="57">
        <v>23</v>
      </c>
      <c r="B25" s="3" t="s">
        <v>596</v>
      </c>
      <c r="C25" s="80"/>
      <c r="D25" s="80"/>
      <c r="E25" s="80"/>
      <c r="F25" s="80"/>
      <c r="G25" s="80"/>
      <c r="H25" s="80"/>
      <c r="I25" s="6" t="s">
        <v>580</v>
      </c>
      <c r="J25" s="6" t="s">
        <v>561</v>
      </c>
      <c r="K25" s="6" t="s">
        <v>33</v>
      </c>
      <c r="L25" s="6" t="s">
        <v>33</v>
      </c>
      <c r="M25" s="6" t="s">
        <v>44</v>
      </c>
      <c r="N25" s="158" t="s">
        <v>33</v>
      </c>
      <c r="O25" s="29">
        <v>4144</v>
      </c>
      <c r="P25" s="29">
        <v>92189</v>
      </c>
      <c r="Q25" s="29">
        <v>3172</v>
      </c>
      <c r="R25" s="30">
        <v>540000</v>
      </c>
      <c r="S25" s="94"/>
      <c r="T25" s="94"/>
      <c r="U25" s="94"/>
      <c r="V25" s="94"/>
      <c r="W25" s="94"/>
      <c r="X25" s="111">
        <v>0</v>
      </c>
      <c r="Y25" s="65">
        <v>0</v>
      </c>
      <c r="Z25" s="65">
        <v>0.25</v>
      </c>
      <c r="AA25" s="65">
        <v>0.75</v>
      </c>
      <c r="AB25" s="65">
        <v>0</v>
      </c>
      <c r="AC25" s="65">
        <v>0</v>
      </c>
      <c r="AD25" s="65">
        <v>0</v>
      </c>
      <c r="AE25" s="65">
        <v>0</v>
      </c>
      <c r="AF25" s="65">
        <v>0</v>
      </c>
      <c r="AG25" s="77"/>
      <c r="AH25" s="99"/>
      <c r="AI25" s="100"/>
      <c r="AJ25" s="18">
        <v>2</v>
      </c>
      <c r="AK25" s="18">
        <v>4</v>
      </c>
      <c r="AL25" s="15">
        <f t="shared" si="0"/>
        <v>0.5</v>
      </c>
      <c r="AM25" s="103"/>
      <c r="AN25" s="19">
        <v>100000</v>
      </c>
      <c r="AO25" s="15">
        <v>8.7500000000000002E-4</v>
      </c>
      <c r="AP25" s="18">
        <v>5</v>
      </c>
      <c r="AQ25" s="104"/>
      <c r="AR25" s="16">
        <v>0</v>
      </c>
      <c r="AS25" s="16">
        <v>1</v>
      </c>
      <c r="AT25" s="16">
        <v>0</v>
      </c>
      <c r="AU25" s="16">
        <v>0</v>
      </c>
      <c r="AV25" s="66"/>
      <c r="AW25" s="66"/>
      <c r="AX25" s="66"/>
      <c r="AY25" s="66"/>
      <c r="AZ25" s="66"/>
      <c r="BA25" s="66"/>
      <c r="BB25" s="66"/>
      <c r="BC25" s="66"/>
      <c r="BD25" s="66"/>
      <c r="BE25" s="66"/>
      <c r="BF25" s="69"/>
      <c r="BG25" s="67"/>
      <c r="BH25" s="67"/>
      <c r="BI25" s="68"/>
      <c r="BJ25" s="67"/>
      <c r="BK25" s="67"/>
      <c r="BL25" s="67"/>
      <c r="BM25" s="67"/>
      <c r="BN25" s="67"/>
      <c r="BO25" s="67"/>
      <c r="BP25" s="67"/>
      <c r="BQ25" s="67"/>
      <c r="BR25" s="67"/>
      <c r="BS25" s="69"/>
      <c r="BT25" s="69"/>
      <c r="BU25" s="69"/>
      <c r="BV25" s="69"/>
      <c r="BW25" s="69"/>
      <c r="BX25" s="69"/>
      <c r="BY25" s="69"/>
      <c r="BZ25" s="69"/>
      <c r="CA25" s="69"/>
      <c r="CB25" s="69"/>
      <c r="CC25" s="70"/>
      <c r="CD25" s="70"/>
      <c r="CE25" s="71"/>
      <c r="CF25" s="71"/>
      <c r="CG25" s="71"/>
      <c r="CH25" s="71"/>
      <c r="CI25" s="71"/>
      <c r="CJ25" s="71"/>
      <c r="CK25" s="71"/>
      <c r="CL25" s="67"/>
      <c r="CM25" s="72"/>
      <c r="CN25" s="72"/>
      <c r="CO25" s="72"/>
      <c r="CP25" s="72"/>
      <c r="CQ25" s="72"/>
      <c r="CR25" s="72"/>
      <c r="CS25" s="72"/>
      <c r="CT25" s="72"/>
      <c r="CU25" s="69"/>
      <c r="CV25" s="73"/>
      <c r="CW25" s="74"/>
      <c r="CX25" s="74"/>
      <c r="CY25" s="67"/>
      <c r="CZ25" s="75"/>
      <c r="DA25" s="75"/>
      <c r="DB25" s="75"/>
      <c r="DC25" s="75"/>
      <c r="DD25" s="75"/>
      <c r="DE25" s="75"/>
      <c r="DF25" s="75"/>
      <c r="DG25" s="75"/>
      <c r="DH25" s="76"/>
      <c r="DI25" s="76"/>
      <c r="DJ25" s="76"/>
      <c r="DK25" s="76"/>
      <c r="DL25" s="76"/>
      <c r="DM25" s="76"/>
      <c r="DN25" s="76"/>
      <c r="DO25" s="76"/>
      <c r="DP25" s="71"/>
      <c r="DQ25" s="71"/>
      <c r="DR25" s="71"/>
      <c r="DS25" s="71"/>
      <c r="DT25" s="71"/>
      <c r="DU25" s="71"/>
      <c r="DV25" s="71"/>
      <c r="DW25" s="71"/>
      <c r="DX25" s="71"/>
      <c r="DY25" s="71"/>
      <c r="DZ25" s="71"/>
      <c r="EA25" s="71"/>
      <c r="EB25" s="71"/>
      <c r="EC25" s="77"/>
      <c r="ED25" s="77"/>
      <c r="EE25" s="77"/>
      <c r="EF25" s="77"/>
      <c r="EG25" s="78"/>
      <c r="EH25" s="79"/>
      <c r="EI25" s="57"/>
    </row>
    <row r="26" spans="1:139" x14ac:dyDescent="0.2">
      <c r="A26" s="57">
        <v>24</v>
      </c>
      <c r="B26" s="3" t="s">
        <v>356</v>
      </c>
      <c r="C26" s="2" t="s">
        <v>356</v>
      </c>
      <c r="D26" s="2"/>
      <c r="E26" s="2"/>
      <c r="F26" s="2" t="s">
        <v>357</v>
      </c>
      <c r="G26" s="2" t="s">
        <v>358</v>
      </c>
      <c r="H26" s="2" t="s">
        <v>359</v>
      </c>
      <c r="I26" s="6" t="s">
        <v>580</v>
      </c>
      <c r="J26" s="6" t="s">
        <v>561</v>
      </c>
      <c r="K26" s="6" t="s">
        <v>33</v>
      </c>
      <c r="L26" s="6" t="s">
        <v>33</v>
      </c>
      <c r="M26" s="6" t="s">
        <v>44</v>
      </c>
      <c r="N26" s="158" t="s">
        <v>44</v>
      </c>
      <c r="O26" s="29">
        <v>4404</v>
      </c>
      <c r="P26" s="29">
        <v>26280</v>
      </c>
      <c r="Q26" s="29">
        <v>3614</v>
      </c>
      <c r="R26" s="30">
        <v>67424</v>
      </c>
      <c r="S26" s="94"/>
      <c r="T26" s="94"/>
      <c r="U26" s="94"/>
      <c r="V26" s="94"/>
      <c r="W26" s="94"/>
      <c r="X26" s="111">
        <v>2</v>
      </c>
      <c r="Y26" s="65">
        <v>0</v>
      </c>
      <c r="Z26" s="65">
        <v>0.4</v>
      </c>
      <c r="AA26" s="65">
        <v>0.6</v>
      </c>
      <c r="AB26" s="65">
        <v>0</v>
      </c>
      <c r="AC26" s="65">
        <v>0</v>
      </c>
      <c r="AD26" s="65">
        <v>0</v>
      </c>
      <c r="AE26" s="65">
        <v>0</v>
      </c>
      <c r="AF26" s="65">
        <v>0</v>
      </c>
      <c r="AG26" s="6">
        <v>3</v>
      </c>
      <c r="AH26" s="16">
        <v>0.6</v>
      </c>
      <c r="AI26" s="17">
        <v>1.6666666666666667</v>
      </c>
      <c r="AJ26" s="18">
        <v>10.8</v>
      </c>
      <c r="AK26" s="18">
        <v>4.8</v>
      </c>
      <c r="AL26" s="15">
        <f t="shared" si="0"/>
        <v>2.2500000000000004</v>
      </c>
      <c r="AM26" s="19">
        <v>89000</v>
      </c>
      <c r="AN26" s="19">
        <v>130000</v>
      </c>
      <c r="AO26" s="15">
        <v>0.68104153846153836</v>
      </c>
      <c r="AP26" s="18">
        <v>3.4</v>
      </c>
      <c r="AQ26" s="20">
        <v>13</v>
      </c>
      <c r="AR26" s="16">
        <v>0</v>
      </c>
      <c r="AS26" s="16">
        <v>1</v>
      </c>
      <c r="AT26" s="16">
        <v>0</v>
      </c>
      <c r="AU26" s="16">
        <v>0</v>
      </c>
      <c r="AV26" s="8"/>
      <c r="AW26" s="8" t="s">
        <v>44</v>
      </c>
      <c r="AX26" s="8"/>
      <c r="AY26" s="8"/>
      <c r="AZ26" s="8"/>
      <c r="BA26" s="8"/>
      <c r="BB26" s="8"/>
      <c r="BC26" s="8"/>
      <c r="BD26" s="8"/>
      <c r="BE26" s="8"/>
      <c r="BF26" s="10"/>
      <c r="BG26" s="24" t="s">
        <v>779</v>
      </c>
      <c r="BH26" s="9">
        <v>45.000000000000007</v>
      </c>
      <c r="BI26" s="21">
        <v>0.2678571428571429</v>
      </c>
      <c r="BJ26" s="9">
        <v>9.0000000000000018</v>
      </c>
      <c r="BK26" s="23">
        <v>0.33333333333333331</v>
      </c>
      <c r="BL26" s="23">
        <v>0.70833333333333337</v>
      </c>
      <c r="BM26" s="9" t="s">
        <v>767</v>
      </c>
      <c r="BN26" s="9" t="s">
        <v>767</v>
      </c>
      <c r="BO26" s="9" t="s">
        <v>767</v>
      </c>
      <c r="BP26" s="9" t="s">
        <v>767</v>
      </c>
      <c r="BQ26" s="9" t="s">
        <v>767</v>
      </c>
      <c r="BR26" s="9" t="s">
        <v>767</v>
      </c>
      <c r="BS26" s="10" t="s">
        <v>91</v>
      </c>
      <c r="BT26" s="10" t="s">
        <v>91</v>
      </c>
      <c r="BU26" s="10" t="s">
        <v>34</v>
      </c>
      <c r="BV26" s="10" t="s">
        <v>91</v>
      </c>
      <c r="BW26" s="10" t="s">
        <v>91</v>
      </c>
      <c r="BX26" s="10" t="s">
        <v>91</v>
      </c>
      <c r="BY26" s="10" t="s">
        <v>91</v>
      </c>
      <c r="BZ26" s="10" t="s">
        <v>34</v>
      </c>
      <c r="CA26" s="10" t="s">
        <v>91</v>
      </c>
      <c r="CB26" s="10" t="s">
        <v>34</v>
      </c>
      <c r="CC26" s="11" t="s">
        <v>33</v>
      </c>
      <c r="CD26" s="11" t="s">
        <v>44</v>
      </c>
      <c r="CE26" s="7"/>
      <c r="CF26" s="7"/>
      <c r="CG26" s="7" t="s">
        <v>44</v>
      </c>
      <c r="CH26" s="7"/>
      <c r="CI26" s="7" t="s">
        <v>44</v>
      </c>
      <c r="CJ26" s="7" t="s">
        <v>44</v>
      </c>
      <c r="CK26" s="7" t="s">
        <v>360</v>
      </c>
      <c r="CL26" s="9"/>
      <c r="CM26" s="26">
        <v>0</v>
      </c>
      <c r="CN26" s="26">
        <v>0</v>
      </c>
      <c r="CO26" s="26">
        <v>0</v>
      </c>
      <c r="CP26" s="26">
        <v>0</v>
      </c>
      <c r="CQ26" s="26">
        <v>0.05</v>
      </c>
      <c r="CR26" s="26">
        <v>0.6</v>
      </c>
      <c r="CS26" s="26">
        <v>0.35</v>
      </c>
      <c r="CT26" s="26">
        <v>0</v>
      </c>
      <c r="CU26" s="10" t="s">
        <v>33</v>
      </c>
      <c r="CV26" s="27"/>
      <c r="CW26" s="4" t="s">
        <v>33</v>
      </c>
      <c r="CX26" s="4"/>
      <c r="CY26" s="21">
        <v>0</v>
      </c>
      <c r="CZ26" s="5">
        <v>0</v>
      </c>
      <c r="DA26" s="5">
        <v>0</v>
      </c>
      <c r="DB26" s="5">
        <v>1</v>
      </c>
      <c r="DC26" s="5">
        <v>0</v>
      </c>
      <c r="DD26" s="5">
        <v>0</v>
      </c>
      <c r="DE26" s="5">
        <v>0</v>
      </c>
      <c r="DF26" s="5">
        <v>0</v>
      </c>
      <c r="DG26" s="5">
        <v>1</v>
      </c>
      <c r="DH26" s="12">
        <v>0</v>
      </c>
      <c r="DI26" s="12">
        <v>0</v>
      </c>
      <c r="DJ26" s="12">
        <v>0</v>
      </c>
      <c r="DK26" s="12">
        <v>0</v>
      </c>
      <c r="DL26" s="12">
        <v>0</v>
      </c>
      <c r="DM26" s="12">
        <v>0</v>
      </c>
      <c r="DN26" s="12">
        <v>0</v>
      </c>
      <c r="DO26" s="12">
        <v>0</v>
      </c>
      <c r="DP26" s="7" t="s">
        <v>35</v>
      </c>
      <c r="DQ26" s="7" t="s">
        <v>35</v>
      </c>
      <c r="DR26" s="7" t="s">
        <v>34</v>
      </c>
      <c r="DS26" s="7" t="s">
        <v>34</v>
      </c>
      <c r="DT26" s="7" t="s">
        <v>34</v>
      </c>
      <c r="DU26" s="7" t="s">
        <v>34</v>
      </c>
      <c r="DV26" s="7" t="s">
        <v>34</v>
      </c>
      <c r="DW26" s="7" t="s">
        <v>91</v>
      </c>
      <c r="DX26" s="7" t="s">
        <v>34</v>
      </c>
      <c r="DY26" s="7" t="s">
        <v>34</v>
      </c>
      <c r="DZ26" s="7" t="s">
        <v>34</v>
      </c>
      <c r="EA26" s="7" t="s">
        <v>34</v>
      </c>
      <c r="EB26" s="7" t="s">
        <v>34</v>
      </c>
      <c r="EC26" s="6"/>
      <c r="ED26" s="6" t="s">
        <v>44</v>
      </c>
      <c r="EE26" s="6"/>
      <c r="EF26" s="6"/>
      <c r="EG26" s="63" t="s">
        <v>867</v>
      </c>
      <c r="EH26" s="64"/>
      <c r="EI26" s="57"/>
    </row>
    <row r="27" spans="1:139" x14ac:dyDescent="0.2">
      <c r="A27" s="57">
        <v>25</v>
      </c>
      <c r="B27" s="3" t="s">
        <v>474</v>
      </c>
      <c r="C27" s="2" t="s">
        <v>475</v>
      </c>
      <c r="D27" s="2" t="s">
        <v>476</v>
      </c>
      <c r="E27" s="2" t="s">
        <v>477</v>
      </c>
      <c r="F27" s="2" t="s">
        <v>478</v>
      </c>
      <c r="G27" s="2" t="s">
        <v>479</v>
      </c>
      <c r="H27" s="2" t="s">
        <v>480</v>
      </c>
      <c r="I27" s="6" t="s">
        <v>583</v>
      </c>
      <c r="J27" s="6" t="s">
        <v>557</v>
      </c>
      <c r="K27" s="6" t="s">
        <v>33</v>
      </c>
      <c r="L27" s="6" t="s">
        <v>44</v>
      </c>
      <c r="M27" s="6" t="s">
        <v>33</v>
      </c>
      <c r="N27" s="158" t="s">
        <v>44</v>
      </c>
      <c r="O27" s="29">
        <v>177228</v>
      </c>
      <c r="P27" s="29">
        <v>1904822</v>
      </c>
      <c r="Q27" s="29">
        <v>76887</v>
      </c>
      <c r="R27" s="30">
        <v>5855931</v>
      </c>
      <c r="S27" s="22">
        <v>0.60386196490361654</v>
      </c>
      <c r="T27" s="22">
        <v>5.4026422100943473E-2</v>
      </c>
      <c r="U27" s="22">
        <v>0.15444649194124727</v>
      </c>
      <c r="V27" s="22">
        <v>2.7239733528280987E-2</v>
      </c>
      <c r="W27" s="22">
        <v>0.16042538752591176</v>
      </c>
      <c r="X27" s="111">
        <v>70</v>
      </c>
      <c r="Y27" s="65">
        <v>9.5890410958904104E-2</v>
      </c>
      <c r="Z27" s="65">
        <v>0</v>
      </c>
      <c r="AA27" s="65">
        <v>0.90410958904109584</v>
      </c>
      <c r="AB27" s="65">
        <v>0</v>
      </c>
      <c r="AC27" s="65">
        <v>0</v>
      </c>
      <c r="AD27" s="65">
        <v>0</v>
      </c>
      <c r="AE27" s="65">
        <v>0</v>
      </c>
      <c r="AF27" s="65">
        <v>0</v>
      </c>
      <c r="AG27" s="6">
        <v>71</v>
      </c>
      <c r="AH27" s="16">
        <v>0.9726027397260274</v>
      </c>
      <c r="AI27" s="17">
        <v>2.5492957746478875</v>
      </c>
      <c r="AJ27" s="18">
        <v>3.7260273972602738</v>
      </c>
      <c r="AK27" s="18">
        <v>5.095890410958904</v>
      </c>
      <c r="AL27" s="15">
        <f t="shared" si="0"/>
        <v>0.73118279569892475</v>
      </c>
      <c r="AM27" s="19">
        <v>105000</v>
      </c>
      <c r="AN27" s="19">
        <v>151000</v>
      </c>
      <c r="AO27" s="15">
        <v>0.69659565610859731</v>
      </c>
      <c r="AP27" s="18">
        <v>3.7808219178082192</v>
      </c>
      <c r="AQ27" s="20">
        <v>16.780821917808218</v>
      </c>
      <c r="AR27" s="16">
        <v>2.7397260273972601E-2</v>
      </c>
      <c r="AS27" s="16">
        <v>0.95890410958904104</v>
      </c>
      <c r="AT27" s="16">
        <v>1.3698630136986301E-2</v>
      </c>
      <c r="AU27" s="16">
        <v>0</v>
      </c>
      <c r="AV27" s="8" t="s">
        <v>44</v>
      </c>
      <c r="AW27" s="8" t="s">
        <v>44</v>
      </c>
      <c r="AX27" s="8" t="s">
        <v>44</v>
      </c>
      <c r="AY27" s="8"/>
      <c r="AZ27" s="8"/>
      <c r="BA27" s="8" t="s">
        <v>44</v>
      </c>
      <c r="BB27" s="8" t="s">
        <v>44</v>
      </c>
      <c r="BC27" s="8" t="s">
        <v>44</v>
      </c>
      <c r="BD27" s="8" t="s">
        <v>44</v>
      </c>
      <c r="BE27" s="8"/>
      <c r="BF27" s="10"/>
      <c r="BG27" s="24" t="s">
        <v>788</v>
      </c>
      <c r="BH27" s="9">
        <v>66</v>
      </c>
      <c r="BI27" s="21">
        <v>0.39285714285714285</v>
      </c>
      <c r="BJ27" s="9">
        <v>10.5</v>
      </c>
      <c r="BK27" s="23">
        <v>0.3125</v>
      </c>
      <c r="BL27" s="23">
        <v>0.75</v>
      </c>
      <c r="BM27" s="23">
        <v>0.22916666666666666</v>
      </c>
      <c r="BN27" s="23">
        <v>0.79166666666666663</v>
      </c>
      <c r="BO27" s="9" t="s">
        <v>767</v>
      </c>
      <c r="BP27" s="9" t="s">
        <v>767</v>
      </c>
      <c r="BQ27" s="9" t="s">
        <v>767</v>
      </c>
      <c r="BR27" s="9" t="s">
        <v>767</v>
      </c>
      <c r="BS27" s="10" t="s">
        <v>91</v>
      </c>
      <c r="BT27" s="10" t="s">
        <v>91</v>
      </c>
      <c r="BU27" s="10" t="s">
        <v>91</v>
      </c>
      <c r="BV27" s="10" t="s">
        <v>91</v>
      </c>
      <c r="BW27" s="10" t="s">
        <v>91</v>
      </c>
      <c r="BX27" s="10" t="s">
        <v>91</v>
      </c>
      <c r="BY27" s="10" t="s">
        <v>91</v>
      </c>
      <c r="BZ27" s="10" t="s">
        <v>34</v>
      </c>
      <c r="CA27" s="10" t="s">
        <v>91</v>
      </c>
      <c r="CB27" s="10" t="s">
        <v>34</v>
      </c>
      <c r="CC27" s="11" t="s">
        <v>33</v>
      </c>
      <c r="CD27" s="11" t="s">
        <v>44</v>
      </c>
      <c r="CE27" s="7"/>
      <c r="CF27" s="7" t="s">
        <v>44</v>
      </c>
      <c r="CG27" s="7" t="s">
        <v>44</v>
      </c>
      <c r="CH27" s="7" t="s">
        <v>44</v>
      </c>
      <c r="CI27" s="7" t="s">
        <v>44</v>
      </c>
      <c r="CJ27" s="7" t="s">
        <v>44</v>
      </c>
      <c r="CK27" s="7" t="s">
        <v>481</v>
      </c>
      <c r="CL27" s="9"/>
      <c r="CM27" s="26">
        <v>0.39999999999999997</v>
      </c>
      <c r="CN27" s="26">
        <v>0</v>
      </c>
      <c r="CO27" s="26">
        <v>0</v>
      </c>
      <c r="CP27" s="26">
        <v>0.1</v>
      </c>
      <c r="CQ27" s="26">
        <v>0.1</v>
      </c>
      <c r="CR27" s="26">
        <v>0.2</v>
      </c>
      <c r="CS27" s="26">
        <v>0.2</v>
      </c>
      <c r="CT27" s="26">
        <v>0</v>
      </c>
      <c r="CU27" s="10" t="s">
        <v>33</v>
      </c>
      <c r="CV27" s="27"/>
      <c r="CW27" s="4" t="s">
        <v>44</v>
      </c>
      <c r="CX27" s="4" t="s">
        <v>482</v>
      </c>
      <c r="CY27" s="21">
        <v>0.1</v>
      </c>
      <c r="CZ27" s="5">
        <v>5</v>
      </c>
      <c r="DA27" s="5">
        <v>0</v>
      </c>
      <c r="DB27" s="5">
        <v>8</v>
      </c>
      <c r="DC27" s="5">
        <v>0</v>
      </c>
      <c r="DD27" s="5">
        <v>0</v>
      </c>
      <c r="DE27" s="5">
        <v>0</v>
      </c>
      <c r="DF27" s="5">
        <v>0</v>
      </c>
      <c r="DG27" s="5">
        <v>13</v>
      </c>
      <c r="DH27" s="12">
        <v>2</v>
      </c>
      <c r="DI27" s="12">
        <v>0</v>
      </c>
      <c r="DJ27" s="12">
        <v>8</v>
      </c>
      <c r="DK27" s="12">
        <v>0</v>
      </c>
      <c r="DL27" s="12">
        <v>0</v>
      </c>
      <c r="DM27" s="12">
        <v>0</v>
      </c>
      <c r="DN27" s="12">
        <v>0</v>
      </c>
      <c r="DO27" s="12">
        <v>10</v>
      </c>
      <c r="DP27" s="7" t="s">
        <v>35</v>
      </c>
      <c r="DQ27" s="7" t="s">
        <v>35</v>
      </c>
      <c r="DR27" s="7" t="s">
        <v>34</v>
      </c>
      <c r="DS27" s="7" t="s">
        <v>34</v>
      </c>
      <c r="DT27" s="7" t="s">
        <v>34</v>
      </c>
      <c r="DU27" s="7" t="s">
        <v>34</v>
      </c>
      <c r="DV27" s="7" t="s">
        <v>34</v>
      </c>
      <c r="DW27" s="7" t="s">
        <v>34</v>
      </c>
      <c r="DX27" s="7" t="s">
        <v>34</v>
      </c>
      <c r="DY27" s="7" t="s">
        <v>34</v>
      </c>
      <c r="DZ27" s="7" t="s">
        <v>34</v>
      </c>
      <c r="EA27" s="7" t="s">
        <v>91</v>
      </c>
      <c r="EB27" s="7" t="s">
        <v>34</v>
      </c>
      <c r="EC27" s="6" t="s">
        <v>44</v>
      </c>
      <c r="ED27" s="6" t="s">
        <v>44</v>
      </c>
      <c r="EE27" s="6" t="s">
        <v>44</v>
      </c>
      <c r="EF27" s="6"/>
      <c r="EG27" s="63" t="s">
        <v>868</v>
      </c>
      <c r="EH27" s="64" t="s">
        <v>869</v>
      </c>
      <c r="EI27" s="57"/>
    </row>
    <row r="28" spans="1:139" x14ac:dyDescent="0.2">
      <c r="A28" s="57">
        <v>26</v>
      </c>
      <c r="B28" s="3" t="s">
        <v>491</v>
      </c>
      <c r="C28" s="2" t="s">
        <v>492</v>
      </c>
      <c r="D28" s="2" t="s">
        <v>493</v>
      </c>
      <c r="E28" s="2" t="s">
        <v>494</v>
      </c>
      <c r="F28" s="2" t="s">
        <v>495</v>
      </c>
      <c r="G28" s="2" t="s">
        <v>496</v>
      </c>
      <c r="H28" s="2" t="s">
        <v>497</v>
      </c>
      <c r="I28" s="6" t="s">
        <v>583</v>
      </c>
      <c r="J28" s="6" t="s">
        <v>555</v>
      </c>
      <c r="K28" s="6" t="s">
        <v>44</v>
      </c>
      <c r="L28" s="6" t="s">
        <v>44</v>
      </c>
      <c r="M28" s="6" t="s">
        <v>33</v>
      </c>
      <c r="N28" s="158" t="s">
        <v>44</v>
      </c>
      <c r="O28" s="29">
        <v>169160</v>
      </c>
      <c r="P28" s="29">
        <v>877656</v>
      </c>
      <c r="Q28" s="29">
        <v>56649</v>
      </c>
      <c r="R28" s="30">
        <v>2593475</v>
      </c>
      <c r="S28" s="22">
        <v>0.77283258947936651</v>
      </c>
      <c r="T28" s="22">
        <v>7.033458969143716E-2</v>
      </c>
      <c r="U28" s="22">
        <v>0.15683282082919636</v>
      </c>
      <c r="V28" s="22">
        <v>0</v>
      </c>
      <c r="W28" s="22">
        <v>0</v>
      </c>
      <c r="X28" s="111">
        <v>61</v>
      </c>
      <c r="Y28" s="65">
        <v>0.16</v>
      </c>
      <c r="Z28" s="65">
        <v>4.6666666666666669E-2</v>
      </c>
      <c r="AA28" s="65">
        <v>0.62</v>
      </c>
      <c r="AB28" s="65">
        <v>0.17333333333333334</v>
      </c>
      <c r="AC28" s="65">
        <v>0</v>
      </c>
      <c r="AD28" s="65">
        <v>0</v>
      </c>
      <c r="AE28" s="65">
        <v>0</v>
      </c>
      <c r="AF28" s="65">
        <v>0</v>
      </c>
      <c r="AG28" s="6">
        <v>148</v>
      </c>
      <c r="AH28" s="16">
        <v>0.98666666666666669</v>
      </c>
      <c r="AI28" s="17">
        <v>2.7364864864864864</v>
      </c>
      <c r="AJ28" s="18">
        <v>5.333333333333333</v>
      </c>
      <c r="AK28" s="18">
        <v>5.4266666666666667</v>
      </c>
      <c r="AL28" s="15">
        <f t="shared" si="0"/>
        <v>0.98280098280098271</v>
      </c>
      <c r="AM28" s="19">
        <v>108000</v>
      </c>
      <c r="AN28" s="19">
        <v>157000</v>
      </c>
      <c r="AO28" s="15">
        <v>0.68934267515923564</v>
      </c>
      <c r="AP28" s="18">
        <v>3.8933333333333335</v>
      </c>
      <c r="AQ28" s="20">
        <v>14.189189189189189</v>
      </c>
      <c r="AR28" s="16">
        <v>0.64666666666666661</v>
      </c>
      <c r="AS28" s="16">
        <v>0.24666666666666667</v>
      </c>
      <c r="AT28" s="16">
        <v>0.10666666666666667</v>
      </c>
      <c r="AU28" s="16">
        <v>0</v>
      </c>
      <c r="AV28" s="8" t="s">
        <v>44</v>
      </c>
      <c r="AW28" s="8" t="s">
        <v>44</v>
      </c>
      <c r="AX28" s="8" t="s">
        <v>44</v>
      </c>
      <c r="AY28" s="8" t="s">
        <v>44</v>
      </c>
      <c r="AZ28" s="8" t="s">
        <v>44</v>
      </c>
      <c r="BA28" s="8" t="s">
        <v>44</v>
      </c>
      <c r="BB28" s="8" t="s">
        <v>44</v>
      </c>
      <c r="BC28" s="8" t="s">
        <v>44</v>
      </c>
      <c r="BD28" s="8" t="s">
        <v>44</v>
      </c>
      <c r="BE28" s="8"/>
      <c r="BF28" s="10"/>
      <c r="BG28" s="24" t="s">
        <v>789</v>
      </c>
      <c r="BH28" s="9">
        <v>104</v>
      </c>
      <c r="BI28" s="21">
        <v>0.61904761904761907</v>
      </c>
      <c r="BJ28" s="9">
        <v>18</v>
      </c>
      <c r="BK28" s="23">
        <v>0.16666666666666666</v>
      </c>
      <c r="BL28" s="23">
        <v>0.91666666666666663</v>
      </c>
      <c r="BM28" s="23">
        <v>0.16666666666666666</v>
      </c>
      <c r="BN28" s="23">
        <v>0.75</v>
      </c>
      <c r="BO28" s="9" t="s">
        <v>767</v>
      </c>
      <c r="BP28" s="9" t="s">
        <v>767</v>
      </c>
      <c r="BQ28" s="9" t="s">
        <v>767</v>
      </c>
      <c r="BR28" s="9" t="s">
        <v>767</v>
      </c>
      <c r="BS28" s="10" t="s">
        <v>34</v>
      </c>
      <c r="BT28" s="10" t="s">
        <v>91</v>
      </c>
      <c r="BU28" s="10" t="s">
        <v>91</v>
      </c>
      <c r="BV28" s="10" t="s">
        <v>91</v>
      </c>
      <c r="BW28" s="10" t="s">
        <v>91</v>
      </c>
      <c r="BX28" s="10" t="s">
        <v>91</v>
      </c>
      <c r="BY28" s="10" t="s">
        <v>34</v>
      </c>
      <c r="BZ28" s="10" t="s">
        <v>34</v>
      </c>
      <c r="CA28" s="10" t="s">
        <v>91</v>
      </c>
      <c r="CB28" s="10" t="s">
        <v>34</v>
      </c>
      <c r="CC28" s="11" t="s">
        <v>44</v>
      </c>
      <c r="CD28" s="11" t="s">
        <v>44</v>
      </c>
      <c r="CE28" s="7" t="s">
        <v>44</v>
      </c>
      <c r="CF28" s="7"/>
      <c r="CG28" s="7"/>
      <c r="CH28" s="7" t="s">
        <v>44</v>
      </c>
      <c r="CI28" s="7" t="s">
        <v>44</v>
      </c>
      <c r="CJ28" s="7" t="s">
        <v>44</v>
      </c>
      <c r="CK28" s="7" t="s">
        <v>498</v>
      </c>
      <c r="CL28" s="9" t="s">
        <v>44</v>
      </c>
      <c r="CM28" s="26">
        <v>0.1</v>
      </c>
      <c r="CN28" s="26">
        <v>0.1</v>
      </c>
      <c r="CO28" s="26">
        <v>0.05</v>
      </c>
      <c r="CP28" s="26">
        <v>0.05</v>
      </c>
      <c r="CQ28" s="26">
        <v>0.15</v>
      </c>
      <c r="CR28" s="26">
        <v>0.15</v>
      </c>
      <c r="CS28" s="26">
        <v>0.4</v>
      </c>
      <c r="CT28" s="26">
        <v>0</v>
      </c>
      <c r="CU28" s="10" t="s">
        <v>33</v>
      </c>
      <c r="CV28" s="27"/>
      <c r="CW28" s="4" t="s">
        <v>44</v>
      </c>
      <c r="CX28" s="4" t="s">
        <v>499</v>
      </c>
      <c r="CY28" s="21">
        <v>0.05</v>
      </c>
      <c r="CZ28" s="5">
        <v>4</v>
      </c>
      <c r="DA28" s="5">
        <v>0</v>
      </c>
      <c r="DB28" s="5">
        <v>6</v>
      </c>
      <c r="DC28" s="5">
        <v>4</v>
      </c>
      <c r="DD28" s="5">
        <v>0</v>
      </c>
      <c r="DE28" s="5">
        <v>0</v>
      </c>
      <c r="DF28" s="5">
        <v>0</v>
      </c>
      <c r="DG28" s="5">
        <v>14</v>
      </c>
      <c r="DH28" s="12">
        <v>10</v>
      </c>
      <c r="DI28" s="12">
        <v>0</v>
      </c>
      <c r="DJ28" s="12">
        <v>9</v>
      </c>
      <c r="DK28" s="12">
        <v>6</v>
      </c>
      <c r="DL28" s="12">
        <v>0</v>
      </c>
      <c r="DM28" s="12">
        <v>0</v>
      </c>
      <c r="DN28" s="12">
        <v>2</v>
      </c>
      <c r="DO28" s="12">
        <v>27</v>
      </c>
      <c r="DP28" s="7" t="s">
        <v>34</v>
      </c>
      <c r="DQ28" s="7" t="s">
        <v>35</v>
      </c>
      <c r="DR28" s="7" t="s">
        <v>34</v>
      </c>
      <c r="DS28" s="7" t="s">
        <v>34</v>
      </c>
      <c r="DT28" s="7" t="s">
        <v>34</v>
      </c>
      <c r="DU28" s="7" t="s">
        <v>34</v>
      </c>
      <c r="DV28" s="7" t="s">
        <v>34</v>
      </c>
      <c r="DW28" s="7" t="s">
        <v>34</v>
      </c>
      <c r="DX28" s="7" t="s">
        <v>34</v>
      </c>
      <c r="DY28" s="7" t="s">
        <v>34</v>
      </c>
      <c r="DZ28" s="7" t="s">
        <v>34</v>
      </c>
      <c r="EA28" s="7" t="s">
        <v>34</v>
      </c>
      <c r="EB28" s="7" t="s">
        <v>34</v>
      </c>
      <c r="EC28" s="6"/>
      <c r="ED28" s="6"/>
      <c r="EE28" s="6" t="s">
        <v>44</v>
      </c>
      <c r="EF28" s="6"/>
      <c r="EG28" s="63" t="s">
        <v>870</v>
      </c>
      <c r="EH28" s="64" t="s">
        <v>871</v>
      </c>
      <c r="EI28" s="57"/>
    </row>
    <row r="29" spans="1:139" x14ac:dyDescent="0.2">
      <c r="A29" s="57">
        <v>27</v>
      </c>
      <c r="B29" s="54" t="s">
        <v>654</v>
      </c>
      <c r="C29" s="81"/>
      <c r="D29" s="81"/>
      <c r="E29" s="81"/>
      <c r="F29" s="81"/>
      <c r="G29" s="81"/>
      <c r="H29" s="81"/>
      <c r="I29" s="93"/>
      <c r="J29" s="93"/>
      <c r="K29" s="93"/>
      <c r="L29" s="93"/>
      <c r="M29" s="93"/>
      <c r="N29" s="159" t="s">
        <v>33</v>
      </c>
      <c r="O29" s="41">
        <v>532004</v>
      </c>
      <c r="P29" s="41">
        <v>1138601</v>
      </c>
      <c r="Q29" s="41">
        <v>69352</v>
      </c>
      <c r="R29" s="42">
        <v>3824917</v>
      </c>
      <c r="S29" s="43">
        <v>0.74532336257231202</v>
      </c>
      <c r="T29" s="43">
        <v>0.11017049520290244</v>
      </c>
      <c r="U29" s="43">
        <v>0.134934954144103</v>
      </c>
      <c r="V29" s="43">
        <v>9.5711880806825349E-3</v>
      </c>
      <c r="W29" s="43">
        <v>0</v>
      </c>
      <c r="X29" s="112">
        <v>46</v>
      </c>
      <c r="Y29" s="98"/>
      <c r="Z29" s="98"/>
      <c r="AA29" s="98"/>
      <c r="AB29" s="98"/>
      <c r="AC29" s="98"/>
      <c r="AD29" s="98"/>
      <c r="AE29" s="98"/>
      <c r="AF29" s="98"/>
      <c r="AG29" s="93"/>
      <c r="AH29" s="105"/>
      <c r="AI29" s="106"/>
      <c r="AJ29" s="107"/>
      <c r="AK29" s="107"/>
      <c r="AL29" s="108"/>
      <c r="AM29" s="109"/>
      <c r="AN29" s="109"/>
      <c r="AO29" s="108"/>
      <c r="AP29" s="107"/>
      <c r="AQ29" s="110"/>
      <c r="AR29" s="105"/>
      <c r="AS29" s="105"/>
      <c r="AT29" s="105"/>
      <c r="AU29" s="105"/>
      <c r="AV29" s="82"/>
      <c r="AW29" s="82"/>
      <c r="AX29" s="82"/>
      <c r="AY29" s="82"/>
      <c r="AZ29" s="82"/>
      <c r="BA29" s="82"/>
      <c r="BB29" s="82"/>
      <c r="BC29" s="82"/>
      <c r="BD29" s="82"/>
      <c r="BE29" s="82"/>
      <c r="BF29" s="85"/>
      <c r="BG29" s="83"/>
      <c r="BH29" s="83"/>
      <c r="BI29" s="84"/>
      <c r="BJ29" s="83"/>
      <c r="BK29" s="83"/>
      <c r="BL29" s="83"/>
      <c r="BM29" s="83"/>
      <c r="BN29" s="83"/>
      <c r="BO29" s="83"/>
      <c r="BP29" s="83"/>
      <c r="BQ29" s="83"/>
      <c r="BR29" s="83"/>
      <c r="BS29" s="85"/>
      <c r="BT29" s="85"/>
      <c r="BU29" s="85"/>
      <c r="BV29" s="85"/>
      <c r="BW29" s="85"/>
      <c r="BX29" s="85"/>
      <c r="BY29" s="85"/>
      <c r="BZ29" s="85"/>
      <c r="CA29" s="85"/>
      <c r="CB29" s="85"/>
      <c r="CC29" s="86"/>
      <c r="CD29" s="86"/>
      <c r="CE29" s="87"/>
      <c r="CF29" s="87"/>
      <c r="CG29" s="87"/>
      <c r="CH29" s="87"/>
      <c r="CI29" s="87"/>
      <c r="CJ29" s="87"/>
      <c r="CK29" s="87"/>
      <c r="CL29" s="83"/>
      <c r="CM29" s="88"/>
      <c r="CN29" s="88"/>
      <c r="CO29" s="88"/>
      <c r="CP29" s="88"/>
      <c r="CQ29" s="88"/>
      <c r="CR29" s="88"/>
      <c r="CS29" s="88"/>
      <c r="CT29" s="88"/>
      <c r="CU29" s="85"/>
      <c r="CV29" s="89"/>
      <c r="CW29" s="90"/>
      <c r="CX29" s="90"/>
      <c r="CY29" s="83"/>
      <c r="CZ29" s="91"/>
      <c r="DA29" s="91"/>
      <c r="DB29" s="91"/>
      <c r="DC29" s="91"/>
      <c r="DD29" s="91"/>
      <c r="DE29" s="91"/>
      <c r="DF29" s="91"/>
      <c r="DG29" s="91"/>
      <c r="DH29" s="92"/>
      <c r="DI29" s="92"/>
      <c r="DJ29" s="92"/>
      <c r="DK29" s="92"/>
      <c r="DL29" s="92"/>
      <c r="DM29" s="92"/>
      <c r="DN29" s="92"/>
      <c r="DO29" s="92"/>
      <c r="DP29" s="87"/>
      <c r="DQ29" s="87"/>
      <c r="DR29" s="87"/>
      <c r="DS29" s="87"/>
      <c r="DT29" s="87"/>
      <c r="DU29" s="87"/>
      <c r="DV29" s="87"/>
      <c r="DW29" s="87"/>
      <c r="DX29" s="87"/>
      <c r="DY29" s="87"/>
      <c r="DZ29" s="87"/>
      <c r="EA29" s="87"/>
      <c r="EB29" s="87"/>
      <c r="EC29" s="93"/>
      <c r="ED29" s="93"/>
      <c r="EE29" s="93"/>
      <c r="EF29" s="93"/>
      <c r="EG29" s="78"/>
      <c r="EH29" s="79"/>
      <c r="EI29" s="57"/>
    </row>
    <row r="30" spans="1:139" x14ac:dyDescent="0.2">
      <c r="A30" s="57">
        <v>28</v>
      </c>
      <c r="B30" s="54" t="s">
        <v>655</v>
      </c>
      <c r="C30" s="81"/>
      <c r="D30" s="81"/>
      <c r="E30" s="81"/>
      <c r="F30" s="81"/>
      <c r="G30" s="81"/>
      <c r="H30" s="81"/>
      <c r="I30" s="93"/>
      <c r="J30" s="93"/>
      <c r="K30" s="93"/>
      <c r="L30" s="93"/>
      <c r="M30" s="93"/>
      <c r="N30" s="159" t="s">
        <v>33</v>
      </c>
      <c r="O30" s="41">
        <v>206638</v>
      </c>
      <c r="P30" s="41">
        <v>723211</v>
      </c>
      <c r="Q30" s="41">
        <v>45235</v>
      </c>
      <c r="R30" s="42">
        <v>2569827</v>
      </c>
      <c r="S30" s="43">
        <v>0.76748045685565602</v>
      </c>
      <c r="T30" s="43">
        <v>0.11038019290792726</v>
      </c>
      <c r="U30" s="43">
        <v>0.11128375567693856</v>
      </c>
      <c r="V30" s="43">
        <v>1.0855594559478128E-2</v>
      </c>
      <c r="W30" s="43">
        <v>0</v>
      </c>
      <c r="X30" s="112">
        <v>37</v>
      </c>
      <c r="Y30" s="98"/>
      <c r="Z30" s="98"/>
      <c r="AA30" s="98"/>
      <c r="AB30" s="98"/>
      <c r="AC30" s="98"/>
      <c r="AD30" s="98"/>
      <c r="AE30" s="98"/>
      <c r="AF30" s="98"/>
      <c r="AG30" s="93"/>
      <c r="AH30" s="105"/>
      <c r="AI30" s="106"/>
      <c r="AJ30" s="107"/>
      <c r="AK30" s="107"/>
      <c r="AL30" s="108"/>
      <c r="AM30" s="109"/>
      <c r="AN30" s="109"/>
      <c r="AO30" s="108"/>
      <c r="AP30" s="107"/>
      <c r="AQ30" s="110"/>
      <c r="AR30" s="105"/>
      <c r="AS30" s="105"/>
      <c r="AT30" s="105"/>
      <c r="AU30" s="105"/>
      <c r="AV30" s="82"/>
      <c r="AW30" s="82"/>
      <c r="AX30" s="82"/>
      <c r="AY30" s="82"/>
      <c r="AZ30" s="82"/>
      <c r="BA30" s="82"/>
      <c r="BB30" s="82"/>
      <c r="BC30" s="82"/>
      <c r="BD30" s="82"/>
      <c r="BE30" s="82"/>
      <c r="BF30" s="85"/>
      <c r="BG30" s="83"/>
      <c r="BH30" s="83"/>
      <c r="BI30" s="84"/>
      <c r="BJ30" s="83"/>
      <c r="BK30" s="83"/>
      <c r="BL30" s="83"/>
      <c r="BM30" s="83"/>
      <c r="BN30" s="83"/>
      <c r="BO30" s="83"/>
      <c r="BP30" s="83"/>
      <c r="BQ30" s="83"/>
      <c r="BR30" s="83"/>
      <c r="BS30" s="85"/>
      <c r="BT30" s="85"/>
      <c r="BU30" s="85"/>
      <c r="BV30" s="85"/>
      <c r="BW30" s="85"/>
      <c r="BX30" s="85"/>
      <c r="BY30" s="85"/>
      <c r="BZ30" s="85"/>
      <c r="CA30" s="85"/>
      <c r="CB30" s="85"/>
      <c r="CC30" s="86"/>
      <c r="CD30" s="86"/>
      <c r="CE30" s="87"/>
      <c r="CF30" s="87"/>
      <c r="CG30" s="87"/>
      <c r="CH30" s="87"/>
      <c r="CI30" s="87"/>
      <c r="CJ30" s="87"/>
      <c r="CK30" s="87"/>
      <c r="CL30" s="83"/>
      <c r="CM30" s="88"/>
      <c r="CN30" s="88"/>
      <c r="CO30" s="88"/>
      <c r="CP30" s="88"/>
      <c r="CQ30" s="88"/>
      <c r="CR30" s="88"/>
      <c r="CS30" s="88"/>
      <c r="CT30" s="88"/>
      <c r="CU30" s="85"/>
      <c r="CV30" s="89"/>
      <c r="CW30" s="90"/>
      <c r="CX30" s="90"/>
      <c r="CY30" s="83"/>
      <c r="CZ30" s="91"/>
      <c r="DA30" s="91"/>
      <c r="DB30" s="91"/>
      <c r="DC30" s="91"/>
      <c r="DD30" s="91"/>
      <c r="DE30" s="91"/>
      <c r="DF30" s="91"/>
      <c r="DG30" s="91"/>
      <c r="DH30" s="92"/>
      <c r="DI30" s="92"/>
      <c r="DJ30" s="92"/>
      <c r="DK30" s="92"/>
      <c r="DL30" s="92"/>
      <c r="DM30" s="92"/>
      <c r="DN30" s="92"/>
      <c r="DO30" s="92"/>
      <c r="DP30" s="87"/>
      <c r="DQ30" s="87"/>
      <c r="DR30" s="87"/>
      <c r="DS30" s="87"/>
      <c r="DT30" s="87"/>
      <c r="DU30" s="87"/>
      <c r="DV30" s="87"/>
      <c r="DW30" s="87"/>
      <c r="DX30" s="87"/>
      <c r="DY30" s="87"/>
      <c r="DZ30" s="87"/>
      <c r="EA30" s="87"/>
      <c r="EB30" s="87"/>
      <c r="EC30" s="93"/>
      <c r="ED30" s="93"/>
      <c r="EE30" s="93"/>
      <c r="EF30" s="93"/>
      <c r="EG30" s="78"/>
      <c r="EH30" s="79"/>
      <c r="EI30" s="57"/>
    </row>
    <row r="31" spans="1:139" x14ac:dyDescent="0.2">
      <c r="A31" s="57">
        <v>29</v>
      </c>
      <c r="B31" s="3" t="s">
        <v>597</v>
      </c>
      <c r="C31" s="2" t="s">
        <v>556</v>
      </c>
      <c r="D31" s="2" t="s">
        <v>1060</v>
      </c>
      <c r="E31" s="2" t="s">
        <v>1061</v>
      </c>
      <c r="F31" s="2" t="s">
        <v>1062</v>
      </c>
      <c r="G31" s="2" t="s">
        <v>1063</v>
      </c>
      <c r="H31" s="2" t="s">
        <v>1064</v>
      </c>
      <c r="I31" s="6" t="s">
        <v>582</v>
      </c>
      <c r="J31" s="6" t="s">
        <v>555</v>
      </c>
      <c r="K31" s="6" t="s">
        <v>44</v>
      </c>
      <c r="L31" s="6" t="s">
        <v>44</v>
      </c>
      <c r="M31" s="6" t="s">
        <v>33</v>
      </c>
      <c r="N31" s="158" t="s">
        <v>44</v>
      </c>
      <c r="O31" s="29">
        <v>433266</v>
      </c>
      <c r="P31" s="29">
        <v>2057344</v>
      </c>
      <c r="Q31" s="29">
        <v>102334</v>
      </c>
      <c r="R31" s="30">
        <v>5741991</v>
      </c>
      <c r="S31" s="22">
        <v>0.61861695707987008</v>
      </c>
      <c r="T31" s="22">
        <v>6.6815325903506292E-2</v>
      </c>
      <c r="U31" s="22">
        <v>0.17430051701578772</v>
      </c>
      <c r="V31" s="22">
        <v>0.14026720000083595</v>
      </c>
      <c r="W31" s="22">
        <v>0.22131138833202629</v>
      </c>
      <c r="X31" s="111">
        <v>58</v>
      </c>
      <c r="Y31" s="65">
        <v>0</v>
      </c>
      <c r="Z31" s="65">
        <v>1.7094017094017096E-2</v>
      </c>
      <c r="AA31" s="65">
        <v>0.63247863247863245</v>
      </c>
      <c r="AB31" s="65">
        <v>0.31623931623931623</v>
      </c>
      <c r="AC31" s="65">
        <v>0</v>
      </c>
      <c r="AD31" s="65">
        <v>0</v>
      </c>
      <c r="AE31" s="65">
        <v>3.4188034188034191E-2</v>
      </c>
      <c r="AF31" s="65">
        <v>0</v>
      </c>
      <c r="AG31" s="6">
        <v>100</v>
      </c>
      <c r="AH31" s="16">
        <v>0.82644628099173556</v>
      </c>
      <c r="AI31" s="17">
        <v>2</v>
      </c>
      <c r="AJ31" s="18">
        <v>5.1900826446280988</v>
      </c>
      <c r="AK31" s="18">
        <v>6.0683760683760681</v>
      </c>
      <c r="AL31" s="15">
        <f t="shared" si="0"/>
        <v>0.85526714003026416</v>
      </c>
      <c r="AM31" s="19">
        <v>125000</v>
      </c>
      <c r="AN31" s="19">
        <v>189000</v>
      </c>
      <c r="AO31" s="15">
        <v>0.66084326689353434</v>
      </c>
      <c r="AP31" s="18">
        <v>4.0247933884297522</v>
      </c>
      <c r="AQ31" s="20">
        <v>21.060606060606062</v>
      </c>
      <c r="AR31" s="16">
        <v>0.33057851239669422</v>
      </c>
      <c r="AS31" s="16">
        <v>0.60330578512396693</v>
      </c>
      <c r="AT31" s="16">
        <v>3.3057851239669422E-2</v>
      </c>
      <c r="AU31" s="16">
        <v>3.3057851239669422E-2</v>
      </c>
      <c r="AV31" s="8" t="s">
        <v>44</v>
      </c>
      <c r="AW31" s="8" t="s">
        <v>44</v>
      </c>
      <c r="AX31" s="8" t="s">
        <v>44</v>
      </c>
      <c r="AY31" s="8" t="s">
        <v>44</v>
      </c>
      <c r="AZ31" s="8" t="s">
        <v>44</v>
      </c>
      <c r="BA31" s="8" t="s">
        <v>44</v>
      </c>
      <c r="BB31" s="8"/>
      <c r="BC31" s="8" t="s">
        <v>44</v>
      </c>
      <c r="BD31" s="8" t="s">
        <v>44</v>
      </c>
      <c r="BE31" s="8"/>
      <c r="BF31" s="10"/>
      <c r="BG31" s="24" t="s">
        <v>1065</v>
      </c>
      <c r="BH31" s="9">
        <v>70</v>
      </c>
      <c r="BI31" s="21">
        <v>0.41665999999999997</v>
      </c>
      <c r="BJ31" s="9">
        <v>14</v>
      </c>
      <c r="BK31" s="23">
        <v>0.20833333333333334</v>
      </c>
      <c r="BL31" s="23">
        <v>0.79166666666666663</v>
      </c>
      <c r="BM31" s="9" t="s">
        <v>767</v>
      </c>
      <c r="BN31" s="24" t="s">
        <v>767</v>
      </c>
      <c r="BO31" s="24" t="s">
        <v>767</v>
      </c>
      <c r="BP31" s="24" t="s">
        <v>767</v>
      </c>
      <c r="BQ31" s="24" t="s">
        <v>767</v>
      </c>
      <c r="BR31" s="24" t="s">
        <v>767</v>
      </c>
      <c r="BS31" s="10" t="s">
        <v>34</v>
      </c>
      <c r="BT31" s="10" t="s">
        <v>35</v>
      </c>
      <c r="BU31" s="10" t="s">
        <v>91</v>
      </c>
      <c r="BV31" s="10" t="s">
        <v>91</v>
      </c>
      <c r="BW31" s="10" t="s">
        <v>91</v>
      </c>
      <c r="BX31" s="10" t="s">
        <v>91</v>
      </c>
      <c r="BY31" s="10" t="s">
        <v>34</v>
      </c>
      <c r="BZ31" s="10" t="s">
        <v>34</v>
      </c>
      <c r="CA31" s="10" t="s">
        <v>91</v>
      </c>
      <c r="CB31" s="10" t="s">
        <v>34</v>
      </c>
      <c r="CC31" s="11" t="s">
        <v>44</v>
      </c>
      <c r="CD31" s="11" t="s">
        <v>44</v>
      </c>
      <c r="CE31" s="7"/>
      <c r="CF31" s="7" t="s">
        <v>44</v>
      </c>
      <c r="CG31" s="7" t="s">
        <v>44</v>
      </c>
      <c r="CH31" s="7"/>
      <c r="CI31" s="7"/>
      <c r="CJ31" s="7" t="s">
        <v>44</v>
      </c>
      <c r="CK31" s="7" t="s">
        <v>1066</v>
      </c>
      <c r="CL31" s="9" t="s">
        <v>44</v>
      </c>
      <c r="CM31" s="26">
        <v>0.24399999999999999</v>
      </c>
      <c r="CN31" s="26">
        <v>0</v>
      </c>
      <c r="CO31" s="26">
        <v>0</v>
      </c>
      <c r="CP31" s="26">
        <v>5.0000000000000001E-3</v>
      </c>
      <c r="CQ31" s="26">
        <v>2.9000000000000001E-2</v>
      </c>
      <c r="CR31" s="26">
        <v>7.0000000000000001E-3</v>
      </c>
      <c r="CS31" s="26">
        <v>0.55400000000000005</v>
      </c>
      <c r="CT31" s="26">
        <v>0.16200000000000001</v>
      </c>
      <c r="CU31" s="10" t="s">
        <v>33</v>
      </c>
      <c r="CV31" s="27"/>
      <c r="CW31" s="4" t="s">
        <v>33</v>
      </c>
      <c r="CX31" s="4"/>
      <c r="CY31" s="21">
        <v>0.05</v>
      </c>
      <c r="CZ31" s="5">
        <v>0</v>
      </c>
      <c r="DA31" s="5">
        <v>4</v>
      </c>
      <c r="DB31" s="5">
        <v>19</v>
      </c>
      <c r="DC31" s="5">
        <v>0</v>
      </c>
      <c r="DD31" s="5">
        <v>0</v>
      </c>
      <c r="DE31" s="5">
        <v>0</v>
      </c>
      <c r="DF31" s="5">
        <v>0</v>
      </c>
      <c r="DG31" s="5">
        <v>23</v>
      </c>
      <c r="DH31" s="12">
        <v>0</v>
      </c>
      <c r="DI31" s="12">
        <v>0</v>
      </c>
      <c r="DJ31" s="12">
        <v>23</v>
      </c>
      <c r="DK31" s="12">
        <v>0</v>
      </c>
      <c r="DL31" s="12">
        <v>0</v>
      </c>
      <c r="DM31" s="12">
        <v>0</v>
      </c>
      <c r="DN31" s="12">
        <v>8</v>
      </c>
      <c r="DO31" s="12">
        <v>31</v>
      </c>
      <c r="DP31" s="7" t="s">
        <v>34</v>
      </c>
      <c r="DQ31" s="7" t="s">
        <v>34</v>
      </c>
      <c r="DR31" s="7" t="s">
        <v>34</v>
      </c>
      <c r="DS31" s="7" t="s">
        <v>34</v>
      </c>
      <c r="DT31" s="7" t="s">
        <v>34</v>
      </c>
      <c r="DU31" s="7" t="s">
        <v>34</v>
      </c>
      <c r="DV31" s="7" t="s">
        <v>34</v>
      </c>
      <c r="DW31" s="7" t="s">
        <v>34</v>
      </c>
      <c r="DX31" s="7" t="s">
        <v>34</v>
      </c>
      <c r="DY31" s="7" t="s">
        <v>34</v>
      </c>
      <c r="DZ31" s="7" t="s">
        <v>34</v>
      </c>
      <c r="EA31" s="7" t="s">
        <v>34</v>
      </c>
      <c r="EB31" s="7" t="s">
        <v>34</v>
      </c>
      <c r="EC31" s="6" t="s">
        <v>44</v>
      </c>
      <c r="ED31" s="6" t="s">
        <v>44</v>
      </c>
      <c r="EE31" s="6" t="s">
        <v>44</v>
      </c>
      <c r="EF31" s="6"/>
      <c r="EG31" s="63"/>
      <c r="EH31" s="64"/>
      <c r="EI31" s="57"/>
    </row>
    <row r="32" spans="1:139" x14ac:dyDescent="0.2">
      <c r="A32" s="57">
        <v>30</v>
      </c>
      <c r="B32" s="54" t="s">
        <v>663</v>
      </c>
      <c r="C32" s="81"/>
      <c r="D32" s="81"/>
      <c r="E32" s="81"/>
      <c r="F32" s="81"/>
      <c r="G32" s="81"/>
      <c r="H32" s="81"/>
      <c r="I32" s="93"/>
      <c r="J32" s="93"/>
      <c r="K32" s="93"/>
      <c r="L32" s="93"/>
      <c r="M32" s="93"/>
      <c r="N32" s="159" t="s">
        <v>33</v>
      </c>
      <c r="O32" s="41">
        <v>5877289</v>
      </c>
      <c r="P32" s="41">
        <v>2258354</v>
      </c>
      <c r="Q32" s="41">
        <v>157122</v>
      </c>
      <c r="R32" s="42">
        <v>7692165</v>
      </c>
      <c r="S32" s="43">
        <v>0.2514325940746201</v>
      </c>
      <c r="T32" s="43">
        <v>3.951514300590276E-2</v>
      </c>
      <c r="U32" s="43">
        <v>5.1869792184645026E-2</v>
      </c>
      <c r="V32" s="43">
        <v>1.209607438217979E-2</v>
      </c>
      <c r="W32" s="43">
        <v>0.6450863963526523</v>
      </c>
      <c r="X32" s="112">
        <v>16</v>
      </c>
      <c r="Y32" s="98"/>
      <c r="Z32" s="98"/>
      <c r="AA32" s="98"/>
      <c r="AB32" s="98"/>
      <c r="AC32" s="98"/>
      <c r="AD32" s="98"/>
      <c r="AE32" s="98"/>
      <c r="AF32" s="98"/>
      <c r="AG32" s="93"/>
      <c r="AH32" s="105"/>
      <c r="AI32" s="106"/>
      <c r="AJ32" s="107"/>
      <c r="AK32" s="107"/>
      <c r="AL32" s="108"/>
      <c r="AM32" s="109"/>
      <c r="AN32" s="109"/>
      <c r="AO32" s="108"/>
      <c r="AP32" s="107"/>
      <c r="AQ32" s="110"/>
      <c r="AR32" s="105"/>
      <c r="AS32" s="105"/>
      <c r="AT32" s="105"/>
      <c r="AU32" s="105"/>
      <c r="AV32" s="82"/>
      <c r="AW32" s="82"/>
      <c r="AX32" s="82"/>
      <c r="AY32" s="82"/>
      <c r="AZ32" s="82"/>
      <c r="BA32" s="82"/>
      <c r="BB32" s="82"/>
      <c r="BC32" s="82"/>
      <c r="BD32" s="82"/>
      <c r="BE32" s="82"/>
      <c r="BF32" s="85"/>
      <c r="BG32" s="83"/>
      <c r="BH32" s="83"/>
      <c r="BI32" s="84"/>
      <c r="BJ32" s="83"/>
      <c r="BK32" s="83"/>
      <c r="BL32" s="83"/>
      <c r="BM32" s="83"/>
      <c r="BN32" s="83"/>
      <c r="BO32" s="83"/>
      <c r="BP32" s="83"/>
      <c r="BQ32" s="83"/>
      <c r="BR32" s="83"/>
      <c r="BS32" s="85"/>
      <c r="BT32" s="85"/>
      <c r="BU32" s="85"/>
      <c r="BV32" s="85"/>
      <c r="BW32" s="85"/>
      <c r="BX32" s="85"/>
      <c r="BY32" s="85"/>
      <c r="BZ32" s="85"/>
      <c r="CA32" s="85"/>
      <c r="CB32" s="85"/>
      <c r="CC32" s="86"/>
      <c r="CD32" s="86"/>
      <c r="CE32" s="87"/>
      <c r="CF32" s="87"/>
      <c r="CG32" s="87"/>
      <c r="CH32" s="87"/>
      <c r="CI32" s="87"/>
      <c r="CJ32" s="87"/>
      <c r="CK32" s="87"/>
      <c r="CL32" s="83"/>
      <c r="CM32" s="88"/>
      <c r="CN32" s="88"/>
      <c r="CO32" s="88"/>
      <c r="CP32" s="88"/>
      <c r="CQ32" s="88"/>
      <c r="CR32" s="88"/>
      <c r="CS32" s="88"/>
      <c r="CT32" s="88"/>
      <c r="CU32" s="85"/>
      <c r="CV32" s="89"/>
      <c r="CW32" s="90"/>
      <c r="CX32" s="90"/>
      <c r="CY32" s="83"/>
      <c r="CZ32" s="91"/>
      <c r="DA32" s="91"/>
      <c r="DB32" s="91"/>
      <c r="DC32" s="91"/>
      <c r="DD32" s="91"/>
      <c r="DE32" s="91"/>
      <c r="DF32" s="91"/>
      <c r="DG32" s="91"/>
      <c r="DH32" s="92"/>
      <c r="DI32" s="92"/>
      <c r="DJ32" s="92"/>
      <c r="DK32" s="92"/>
      <c r="DL32" s="92"/>
      <c r="DM32" s="92"/>
      <c r="DN32" s="92"/>
      <c r="DO32" s="92"/>
      <c r="DP32" s="87"/>
      <c r="DQ32" s="87"/>
      <c r="DR32" s="87"/>
      <c r="DS32" s="87"/>
      <c r="DT32" s="87"/>
      <c r="DU32" s="87"/>
      <c r="DV32" s="87"/>
      <c r="DW32" s="87"/>
      <c r="DX32" s="87"/>
      <c r="DY32" s="87"/>
      <c r="DZ32" s="87"/>
      <c r="EA32" s="87"/>
      <c r="EB32" s="87"/>
      <c r="EC32" s="93"/>
      <c r="ED32" s="93"/>
      <c r="EE32" s="93"/>
      <c r="EF32" s="93"/>
      <c r="EG32" s="78"/>
      <c r="EH32" s="79"/>
      <c r="EI32" s="57"/>
    </row>
    <row r="33" spans="1:139" x14ac:dyDescent="0.2">
      <c r="A33" s="57">
        <v>31</v>
      </c>
      <c r="B33" s="54" t="s">
        <v>664</v>
      </c>
      <c r="C33" s="81"/>
      <c r="D33" s="81"/>
      <c r="E33" s="81"/>
      <c r="F33" s="81"/>
      <c r="G33" s="81"/>
      <c r="H33" s="81"/>
      <c r="I33" s="93"/>
      <c r="J33" s="93"/>
      <c r="K33" s="93"/>
      <c r="L33" s="93"/>
      <c r="M33" s="93"/>
      <c r="N33" s="159" t="s">
        <v>33</v>
      </c>
      <c r="O33" s="41">
        <v>813257</v>
      </c>
      <c r="P33" s="41">
        <v>846952</v>
      </c>
      <c r="Q33" s="41">
        <v>40543</v>
      </c>
      <c r="R33" s="42">
        <v>5756163</v>
      </c>
      <c r="S33" s="43">
        <v>0.20243328759105675</v>
      </c>
      <c r="T33" s="43">
        <v>2.8292805467809025E-2</v>
      </c>
      <c r="U33" s="43">
        <v>0.20573079671301872</v>
      </c>
      <c r="V33" s="43">
        <v>2.3047123578675586E-2</v>
      </c>
      <c r="W33" s="43">
        <v>0.54054341407635609</v>
      </c>
      <c r="X33" s="112">
        <v>33</v>
      </c>
      <c r="Y33" s="98"/>
      <c r="Z33" s="98"/>
      <c r="AA33" s="98"/>
      <c r="AB33" s="98"/>
      <c r="AC33" s="98"/>
      <c r="AD33" s="98"/>
      <c r="AE33" s="98"/>
      <c r="AF33" s="98"/>
      <c r="AG33" s="93"/>
      <c r="AH33" s="105"/>
      <c r="AI33" s="106"/>
      <c r="AJ33" s="107"/>
      <c r="AK33" s="107"/>
      <c r="AL33" s="108"/>
      <c r="AM33" s="109"/>
      <c r="AN33" s="109"/>
      <c r="AO33" s="108"/>
      <c r="AP33" s="107"/>
      <c r="AQ33" s="110"/>
      <c r="AR33" s="105"/>
      <c r="AS33" s="105"/>
      <c r="AT33" s="105"/>
      <c r="AU33" s="105"/>
      <c r="AV33" s="82"/>
      <c r="AW33" s="82"/>
      <c r="AX33" s="82"/>
      <c r="AY33" s="82"/>
      <c r="AZ33" s="82"/>
      <c r="BA33" s="82"/>
      <c r="BB33" s="82"/>
      <c r="BC33" s="82"/>
      <c r="BD33" s="82"/>
      <c r="BE33" s="82"/>
      <c r="BF33" s="85"/>
      <c r="BG33" s="83"/>
      <c r="BH33" s="83"/>
      <c r="BI33" s="84"/>
      <c r="BJ33" s="83"/>
      <c r="BK33" s="83"/>
      <c r="BL33" s="83"/>
      <c r="BM33" s="83"/>
      <c r="BN33" s="83"/>
      <c r="BO33" s="83"/>
      <c r="BP33" s="83"/>
      <c r="BQ33" s="83"/>
      <c r="BR33" s="83"/>
      <c r="BS33" s="85"/>
      <c r="BT33" s="85"/>
      <c r="BU33" s="85"/>
      <c r="BV33" s="85"/>
      <c r="BW33" s="85"/>
      <c r="BX33" s="85"/>
      <c r="BY33" s="85"/>
      <c r="BZ33" s="85"/>
      <c r="CA33" s="85"/>
      <c r="CB33" s="85"/>
      <c r="CC33" s="86"/>
      <c r="CD33" s="86"/>
      <c r="CE33" s="87"/>
      <c r="CF33" s="87"/>
      <c r="CG33" s="87"/>
      <c r="CH33" s="87"/>
      <c r="CI33" s="87"/>
      <c r="CJ33" s="87"/>
      <c r="CK33" s="87"/>
      <c r="CL33" s="83"/>
      <c r="CM33" s="88"/>
      <c r="CN33" s="88"/>
      <c r="CO33" s="88"/>
      <c r="CP33" s="88"/>
      <c r="CQ33" s="88"/>
      <c r="CR33" s="88"/>
      <c r="CS33" s="88"/>
      <c r="CT33" s="88"/>
      <c r="CU33" s="85"/>
      <c r="CV33" s="89"/>
      <c r="CW33" s="90"/>
      <c r="CX33" s="90"/>
      <c r="CY33" s="83"/>
      <c r="CZ33" s="91"/>
      <c r="DA33" s="91"/>
      <c r="DB33" s="91"/>
      <c r="DC33" s="91"/>
      <c r="DD33" s="91"/>
      <c r="DE33" s="91"/>
      <c r="DF33" s="91"/>
      <c r="DG33" s="91"/>
      <c r="DH33" s="92"/>
      <c r="DI33" s="92"/>
      <c r="DJ33" s="92"/>
      <c r="DK33" s="92"/>
      <c r="DL33" s="92"/>
      <c r="DM33" s="92"/>
      <c r="DN33" s="92"/>
      <c r="DO33" s="92"/>
      <c r="DP33" s="87"/>
      <c r="DQ33" s="87"/>
      <c r="DR33" s="87"/>
      <c r="DS33" s="87"/>
      <c r="DT33" s="87"/>
      <c r="DU33" s="87"/>
      <c r="DV33" s="87"/>
      <c r="DW33" s="87"/>
      <c r="DX33" s="87"/>
      <c r="DY33" s="87"/>
      <c r="DZ33" s="87"/>
      <c r="EA33" s="87"/>
      <c r="EB33" s="87"/>
      <c r="EC33" s="93"/>
      <c r="ED33" s="93"/>
      <c r="EE33" s="93"/>
      <c r="EF33" s="93"/>
      <c r="EG33" s="78"/>
      <c r="EH33" s="79"/>
      <c r="EI33" s="57"/>
    </row>
    <row r="34" spans="1:139" x14ac:dyDescent="0.2">
      <c r="A34" s="57">
        <v>32</v>
      </c>
      <c r="B34" s="3" t="s">
        <v>599</v>
      </c>
      <c r="C34" s="2" t="s">
        <v>667</v>
      </c>
      <c r="D34" s="2" t="s">
        <v>668</v>
      </c>
      <c r="E34" s="2" t="s">
        <v>669</v>
      </c>
      <c r="F34" s="2" t="s">
        <v>670</v>
      </c>
      <c r="G34" s="2" t="s">
        <v>671</v>
      </c>
      <c r="H34" s="2" t="s">
        <v>672</v>
      </c>
      <c r="I34" s="6" t="s">
        <v>598</v>
      </c>
      <c r="J34" s="6" t="s">
        <v>557</v>
      </c>
      <c r="K34" s="6" t="s">
        <v>33</v>
      </c>
      <c r="L34" s="6" t="s">
        <v>44</v>
      </c>
      <c r="M34" s="6" t="s">
        <v>33</v>
      </c>
      <c r="N34" s="158" t="s">
        <v>44</v>
      </c>
      <c r="O34" s="29">
        <v>124028</v>
      </c>
      <c r="P34" s="29">
        <v>742636</v>
      </c>
      <c r="Q34" s="29">
        <v>45117</v>
      </c>
      <c r="R34" s="30">
        <v>1903965</v>
      </c>
      <c r="S34" s="22">
        <v>0.80735517722227035</v>
      </c>
      <c r="T34" s="22">
        <v>7.7467285375518988E-2</v>
      </c>
      <c r="U34" s="22">
        <v>0.11517753740221065</v>
      </c>
      <c r="V34" s="22">
        <v>0</v>
      </c>
      <c r="W34" s="22">
        <v>0</v>
      </c>
      <c r="X34" s="111">
        <v>67</v>
      </c>
      <c r="Y34" s="65">
        <v>0.18</v>
      </c>
      <c r="Z34" s="65">
        <v>0.02</v>
      </c>
      <c r="AA34" s="65">
        <v>0.8</v>
      </c>
      <c r="AB34" s="65">
        <v>0</v>
      </c>
      <c r="AC34" s="65">
        <v>0</v>
      </c>
      <c r="AD34" s="65">
        <v>0</v>
      </c>
      <c r="AE34" s="65">
        <v>0</v>
      </c>
      <c r="AF34" s="65">
        <v>0</v>
      </c>
      <c r="AG34" s="6">
        <v>44</v>
      </c>
      <c r="AH34" s="16">
        <v>0.88</v>
      </c>
      <c r="AI34" s="17">
        <v>1.4545454545454546</v>
      </c>
      <c r="AJ34" s="18">
        <v>6.14</v>
      </c>
      <c r="AK34" s="18">
        <v>5</v>
      </c>
      <c r="AL34" s="15">
        <f t="shared" si="0"/>
        <v>1.228</v>
      </c>
      <c r="AM34" s="19">
        <v>64000</v>
      </c>
      <c r="AN34" s="19">
        <v>142000</v>
      </c>
      <c r="AO34" s="15">
        <v>0.4517317541613316</v>
      </c>
      <c r="AP34" s="18">
        <v>4.5476190476190474</v>
      </c>
      <c r="AQ34" s="20">
        <v>13.868421052631579</v>
      </c>
      <c r="AR34" s="16">
        <v>0.22</v>
      </c>
      <c r="AS34" s="16">
        <v>0.78</v>
      </c>
      <c r="AT34" s="16">
        <v>0</v>
      </c>
      <c r="AU34" s="16">
        <v>0</v>
      </c>
      <c r="AV34" s="8" t="s">
        <v>44</v>
      </c>
      <c r="AW34" s="8" t="s">
        <v>44</v>
      </c>
      <c r="AX34" s="8" t="s">
        <v>44</v>
      </c>
      <c r="AY34" s="8" t="s">
        <v>44</v>
      </c>
      <c r="AZ34" s="8" t="s">
        <v>44</v>
      </c>
      <c r="BA34" s="8" t="s">
        <v>44</v>
      </c>
      <c r="BB34" s="8" t="s">
        <v>44</v>
      </c>
      <c r="BC34" s="8" t="s">
        <v>44</v>
      </c>
      <c r="BD34" s="8" t="s">
        <v>44</v>
      </c>
      <c r="BE34" s="8"/>
      <c r="BF34" s="10"/>
      <c r="BG34" s="24" t="s">
        <v>790</v>
      </c>
      <c r="BH34" s="9">
        <v>87.5</v>
      </c>
      <c r="BI34" s="21">
        <v>0.52083333333333337</v>
      </c>
      <c r="BJ34" s="9">
        <v>14.5</v>
      </c>
      <c r="BK34" s="23">
        <v>0.20833333333333334</v>
      </c>
      <c r="BL34" s="23">
        <v>0.8125</v>
      </c>
      <c r="BM34" s="23">
        <v>0.20833333333333334</v>
      </c>
      <c r="BN34" s="23">
        <v>0.83333333333333337</v>
      </c>
      <c r="BO34" s="9" t="s">
        <v>767</v>
      </c>
      <c r="BP34" s="9" t="s">
        <v>767</v>
      </c>
      <c r="BQ34" s="23">
        <v>0.20833333333333334</v>
      </c>
      <c r="BR34" s="23">
        <v>0.83333333333333337</v>
      </c>
      <c r="BS34" s="10" t="s">
        <v>91</v>
      </c>
      <c r="BT34" s="10" t="s">
        <v>91</v>
      </c>
      <c r="BU34" s="10" t="s">
        <v>91</v>
      </c>
      <c r="BV34" s="10" t="s">
        <v>91</v>
      </c>
      <c r="BW34" s="10" t="s">
        <v>91</v>
      </c>
      <c r="BX34" s="10" t="s">
        <v>91</v>
      </c>
      <c r="BY34" s="10" t="s">
        <v>91</v>
      </c>
      <c r="BZ34" s="10" t="s">
        <v>34</v>
      </c>
      <c r="CA34" s="10" t="s">
        <v>91</v>
      </c>
      <c r="CB34" s="10" t="s">
        <v>91</v>
      </c>
      <c r="CC34" s="11" t="s">
        <v>33</v>
      </c>
      <c r="CD34" s="11" t="s">
        <v>44</v>
      </c>
      <c r="CE34" s="7"/>
      <c r="CF34" s="7"/>
      <c r="CG34" s="7" t="s">
        <v>44</v>
      </c>
      <c r="CH34" s="7"/>
      <c r="CI34" s="7"/>
      <c r="CJ34" s="7" t="s">
        <v>44</v>
      </c>
      <c r="CK34" s="7"/>
      <c r="CL34" s="9" t="s">
        <v>44</v>
      </c>
      <c r="CM34" s="26">
        <v>0</v>
      </c>
      <c r="CN34" s="26">
        <v>0.2</v>
      </c>
      <c r="CO34" s="26">
        <v>0</v>
      </c>
      <c r="CP34" s="26">
        <v>0</v>
      </c>
      <c r="CQ34" s="26">
        <v>0</v>
      </c>
      <c r="CR34" s="26">
        <v>0.1</v>
      </c>
      <c r="CS34" s="26">
        <v>0.65</v>
      </c>
      <c r="CT34" s="26">
        <v>0.05</v>
      </c>
      <c r="CU34" s="10" t="s">
        <v>33</v>
      </c>
      <c r="CV34" s="27"/>
      <c r="CW34" s="4" t="s">
        <v>44</v>
      </c>
      <c r="CX34" s="4" t="s">
        <v>673</v>
      </c>
      <c r="CY34" s="21">
        <v>0.2</v>
      </c>
      <c r="CZ34" s="5">
        <v>6</v>
      </c>
      <c r="DA34" s="5">
        <v>1</v>
      </c>
      <c r="DB34" s="5">
        <v>10</v>
      </c>
      <c r="DC34" s="5">
        <v>2</v>
      </c>
      <c r="DD34" s="5">
        <v>0</v>
      </c>
      <c r="DE34" s="5">
        <v>0</v>
      </c>
      <c r="DF34" s="5">
        <v>0</v>
      </c>
      <c r="DG34" s="5">
        <v>19</v>
      </c>
      <c r="DH34" s="12">
        <v>6</v>
      </c>
      <c r="DI34" s="12">
        <v>0</v>
      </c>
      <c r="DJ34" s="12">
        <v>10</v>
      </c>
      <c r="DK34" s="12">
        <v>10</v>
      </c>
      <c r="DL34" s="12">
        <v>0</v>
      </c>
      <c r="DM34" s="12">
        <v>0</v>
      </c>
      <c r="DN34" s="12">
        <v>0</v>
      </c>
      <c r="DO34" s="12">
        <v>26</v>
      </c>
      <c r="DP34" s="7" t="s">
        <v>34</v>
      </c>
      <c r="DQ34" s="7" t="s">
        <v>35</v>
      </c>
      <c r="DR34" s="7" t="s">
        <v>34</v>
      </c>
      <c r="DS34" s="7" t="s">
        <v>34</v>
      </c>
      <c r="DT34" s="7" t="s">
        <v>34</v>
      </c>
      <c r="DU34" s="7" t="s">
        <v>34</v>
      </c>
      <c r="DV34" s="7" t="s">
        <v>34</v>
      </c>
      <c r="DW34" s="7" t="s">
        <v>34</v>
      </c>
      <c r="DX34" s="7" t="s">
        <v>34</v>
      </c>
      <c r="DY34" s="7" t="s">
        <v>34</v>
      </c>
      <c r="DZ34" s="7" t="s">
        <v>34</v>
      </c>
      <c r="EA34" s="7" t="s">
        <v>34</v>
      </c>
      <c r="EB34" s="7" t="s">
        <v>34</v>
      </c>
      <c r="EC34" s="6"/>
      <c r="ED34" s="6" t="s">
        <v>44</v>
      </c>
      <c r="EE34" s="6"/>
      <c r="EF34" s="6"/>
      <c r="EG34" s="63"/>
      <c r="EH34" s="64" t="s">
        <v>872</v>
      </c>
      <c r="EI34" s="57"/>
    </row>
    <row r="35" spans="1:139" x14ac:dyDescent="0.2">
      <c r="A35" s="57">
        <v>33</v>
      </c>
      <c r="B35" s="3" t="s">
        <v>262</v>
      </c>
      <c r="C35" s="2" t="s">
        <v>263</v>
      </c>
      <c r="D35" s="2" t="s">
        <v>264</v>
      </c>
      <c r="E35" s="2"/>
      <c r="F35" s="2" t="s">
        <v>265</v>
      </c>
      <c r="G35" s="2" t="s">
        <v>266</v>
      </c>
      <c r="H35" s="2" t="s">
        <v>267</v>
      </c>
      <c r="I35" s="6" t="s">
        <v>574</v>
      </c>
      <c r="J35" s="6" t="s">
        <v>557</v>
      </c>
      <c r="K35" s="6" t="s">
        <v>33</v>
      </c>
      <c r="L35" s="6" t="s">
        <v>44</v>
      </c>
      <c r="M35" s="6" t="s">
        <v>33</v>
      </c>
      <c r="N35" s="158" t="s">
        <v>44</v>
      </c>
      <c r="O35" s="29">
        <v>39446</v>
      </c>
      <c r="P35" s="29">
        <v>325233</v>
      </c>
      <c r="Q35" s="29">
        <v>19804</v>
      </c>
      <c r="R35" s="30">
        <v>840570</v>
      </c>
      <c r="S35" s="22">
        <v>0.71832684963774585</v>
      </c>
      <c r="T35" s="22">
        <v>7.6531401311015143E-3</v>
      </c>
      <c r="U35" s="22">
        <v>0.15416562570636591</v>
      </c>
      <c r="V35" s="22">
        <v>0</v>
      </c>
      <c r="W35" s="22">
        <v>0.11985438452478675</v>
      </c>
      <c r="X35" s="111">
        <v>21</v>
      </c>
      <c r="Y35" s="65">
        <v>8.6956521739130432E-2</v>
      </c>
      <c r="Z35" s="65">
        <v>0.52173913043478259</v>
      </c>
      <c r="AA35" s="65">
        <v>0.39130434782608697</v>
      </c>
      <c r="AB35" s="65">
        <v>0</v>
      </c>
      <c r="AC35" s="65">
        <v>0</v>
      </c>
      <c r="AD35" s="65">
        <v>0</v>
      </c>
      <c r="AE35" s="65">
        <v>0</v>
      </c>
      <c r="AF35" s="65">
        <v>0</v>
      </c>
      <c r="AG35" s="6">
        <v>20</v>
      </c>
      <c r="AH35" s="16">
        <v>0.83333333333333337</v>
      </c>
      <c r="AI35" s="17">
        <v>1.65</v>
      </c>
      <c r="AJ35" s="18">
        <v>5.708333333333333</v>
      </c>
      <c r="AK35" s="18">
        <v>4.3913043478260869</v>
      </c>
      <c r="AL35" s="15">
        <f t="shared" si="0"/>
        <v>1.2999174917491749</v>
      </c>
      <c r="AM35" s="19">
        <v>84000</v>
      </c>
      <c r="AN35" s="19">
        <v>117000</v>
      </c>
      <c r="AO35" s="15">
        <v>0.71874609567901238</v>
      </c>
      <c r="AP35" s="18">
        <v>4.208333333333333</v>
      </c>
      <c r="AQ35" s="20">
        <v>9.1</v>
      </c>
      <c r="AR35" s="16">
        <v>4.1666666666666664E-2</v>
      </c>
      <c r="AS35" s="16">
        <v>0.83333333333333337</v>
      </c>
      <c r="AT35" s="16">
        <v>0.125</v>
      </c>
      <c r="AU35" s="16">
        <v>0</v>
      </c>
      <c r="AV35" s="8" t="s">
        <v>44</v>
      </c>
      <c r="AW35" s="8" t="s">
        <v>44</v>
      </c>
      <c r="AX35" s="8" t="s">
        <v>44</v>
      </c>
      <c r="AY35" s="8"/>
      <c r="AZ35" s="8"/>
      <c r="BA35" s="8" t="s">
        <v>44</v>
      </c>
      <c r="BB35" s="8"/>
      <c r="BC35" s="8"/>
      <c r="BD35" s="8"/>
      <c r="BE35" s="8"/>
      <c r="BF35" s="10"/>
      <c r="BG35" s="24" t="s">
        <v>787</v>
      </c>
      <c r="BH35" s="9">
        <v>50</v>
      </c>
      <c r="BI35" s="21">
        <v>0.29761904761904762</v>
      </c>
      <c r="BJ35" s="9">
        <v>10</v>
      </c>
      <c r="BK35" s="23">
        <v>0.29166666666666669</v>
      </c>
      <c r="BL35" s="23">
        <v>0.70833333333333337</v>
      </c>
      <c r="BM35" s="9" t="s">
        <v>767</v>
      </c>
      <c r="BN35" s="9" t="s">
        <v>767</v>
      </c>
      <c r="BO35" s="9" t="s">
        <v>767</v>
      </c>
      <c r="BP35" s="9" t="s">
        <v>767</v>
      </c>
      <c r="BQ35" s="9" t="s">
        <v>767</v>
      </c>
      <c r="BR35" s="9" t="s">
        <v>767</v>
      </c>
      <c r="BS35" s="10" t="s">
        <v>91</v>
      </c>
      <c r="BT35" s="10" t="s">
        <v>91</v>
      </c>
      <c r="BU35" s="10" t="s">
        <v>91</v>
      </c>
      <c r="BV35" s="10" t="s">
        <v>91</v>
      </c>
      <c r="BW35" s="10" t="s">
        <v>91</v>
      </c>
      <c r="BX35" s="10" t="s">
        <v>91</v>
      </c>
      <c r="BY35" s="10" t="s">
        <v>91</v>
      </c>
      <c r="BZ35" s="10" t="s">
        <v>34</v>
      </c>
      <c r="CA35" s="10" t="s">
        <v>91</v>
      </c>
      <c r="CB35" s="10" t="s">
        <v>91</v>
      </c>
      <c r="CC35" s="11" t="s">
        <v>33</v>
      </c>
      <c r="CD35" s="11" t="s">
        <v>44</v>
      </c>
      <c r="CE35" s="7"/>
      <c r="CF35" s="7"/>
      <c r="CG35" s="7"/>
      <c r="CH35" s="7" t="s">
        <v>44</v>
      </c>
      <c r="CI35" s="7"/>
      <c r="CJ35" s="7"/>
      <c r="CK35" s="7"/>
      <c r="CL35" s="9" t="s">
        <v>44</v>
      </c>
      <c r="CM35" s="26">
        <v>0.13</v>
      </c>
      <c r="CN35" s="26">
        <v>0</v>
      </c>
      <c r="CO35" s="26">
        <v>0.02</v>
      </c>
      <c r="CP35" s="26">
        <v>0.1</v>
      </c>
      <c r="CQ35" s="26">
        <v>0.1</v>
      </c>
      <c r="CR35" s="26">
        <v>0.15</v>
      </c>
      <c r="CS35" s="26">
        <v>0.5</v>
      </c>
      <c r="CT35" s="26">
        <v>0</v>
      </c>
      <c r="CU35" s="10" t="s">
        <v>33</v>
      </c>
      <c r="CV35" s="27"/>
      <c r="CW35" s="4" t="s">
        <v>33</v>
      </c>
      <c r="CX35" s="4"/>
      <c r="CY35" s="21">
        <v>0.1</v>
      </c>
      <c r="CZ35" s="5">
        <v>0</v>
      </c>
      <c r="DA35" s="5">
        <v>0</v>
      </c>
      <c r="DB35" s="5">
        <v>0</v>
      </c>
      <c r="DC35" s="5">
        <v>15</v>
      </c>
      <c r="DD35" s="5">
        <v>0</v>
      </c>
      <c r="DE35" s="5">
        <v>0</v>
      </c>
      <c r="DF35" s="5">
        <v>0</v>
      </c>
      <c r="DG35" s="5">
        <v>15</v>
      </c>
      <c r="DH35" s="12">
        <v>0</v>
      </c>
      <c r="DI35" s="12">
        <v>0</v>
      </c>
      <c r="DJ35" s="12">
        <v>0</v>
      </c>
      <c r="DK35" s="12">
        <v>15</v>
      </c>
      <c r="DL35" s="12">
        <v>0</v>
      </c>
      <c r="DM35" s="12">
        <v>0</v>
      </c>
      <c r="DN35" s="12">
        <v>0</v>
      </c>
      <c r="DO35" s="12">
        <v>15</v>
      </c>
      <c r="DP35" s="7" t="s">
        <v>34</v>
      </c>
      <c r="DQ35" s="7" t="s">
        <v>35</v>
      </c>
      <c r="DR35" s="7" t="s">
        <v>34</v>
      </c>
      <c r="DS35" s="7" t="s">
        <v>34</v>
      </c>
      <c r="DT35" s="7" t="s">
        <v>34</v>
      </c>
      <c r="DU35" s="7" t="s">
        <v>91</v>
      </c>
      <c r="DV35" s="7" t="s">
        <v>34</v>
      </c>
      <c r="DW35" s="7" t="s">
        <v>34</v>
      </c>
      <c r="DX35" s="7" t="s">
        <v>34</v>
      </c>
      <c r="DY35" s="7" t="s">
        <v>34</v>
      </c>
      <c r="DZ35" s="7" t="s">
        <v>34</v>
      </c>
      <c r="EA35" s="7" t="s">
        <v>91</v>
      </c>
      <c r="EB35" s="7" t="s">
        <v>34</v>
      </c>
      <c r="EC35" s="6" t="s">
        <v>44</v>
      </c>
      <c r="ED35" s="6" t="s">
        <v>44</v>
      </c>
      <c r="EE35" s="6"/>
      <c r="EF35" s="6"/>
      <c r="EG35" s="63" t="s">
        <v>873</v>
      </c>
      <c r="EH35" s="64" t="s">
        <v>874</v>
      </c>
      <c r="EI35" s="57"/>
    </row>
    <row r="36" spans="1:139" x14ac:dyDescent="0.2">
      <c r="A36" s="57">
        <v>34</v>
      </c>
      <c r="B36" s="3" t="s">
        <v>284</v>
      </c>
      <c r="C36" s="2" t="s">
        <v>285</v>
      </c>
      <c r="D36" s="2" t="s">
        <v>286</v>
      </c>
      <c r="E36" s="2" t="s">
        <v>287</v>
      </c>
      <c r="F36" s="2" t="s">
        <v>288</v>
      </c>
      <c r="G36" s="2" t="s">
        <v>289</v>
      </c>
      <c r="H36" s="2" t="s">
        <v>290</v>
      </c>
      <c r="I36" s="6" t="s">
        <v>574</v>
      </c>
      <c r="J36" s="6" t="s">
        <v>561</v>
      </c>
      <c r="K36" s="6" t="s">
        <v>33</v>
      </c>
      <c r="L36" s="6" t="s">
        <v>33</v>
      </c>
      <c r="M36" s="6" t="s">
        <v>44</v>
      </c>
      <c r="N36" s="158" t="s">
        <v>44</v>
      </c>
      <c r="O36" s="29">
        <v>634</v>
      </c>
      <c r="P36" s="29">
        <v>6408</v>
      </c>
      <c r="Q36" s="29">
        <v>0</v>
      </c>
      <c r="R36" s="30">
        <v>18859</v>
      </c>
      <c r="S36" s="94"/>
      <c r="T36" s="94"/>
      <c r="U36" s="94"/>
      <c r="V36" s="94"/>
      <c r="W36" s="94"/>
      <c r="X36" s="111">
        <v>0</v>
      </c>
      <c r="Y36" s="98"/>
      <c r="Z36" s="98"/>
      <c r="AA36" s="98"/>
      <c r="AB36" s="98"/>
      <c r="AC36" s="98"/>
      <c r="AD36" s="98"/>
      <c r="AE36" s="98"/>
      <c r="AF36" s="98"/>
      <c r="AG36" s="77"/>
      <c r="AH36" s="99"/>
      <c r="AI36" s="100"/>
      <c r="AJ36" s="101"/>
      <c r="AK36" s="101"/>
      <c r="AL36" s="102"/>
      <c r="AM36" s="103"/>
      <c r="AN36" s="103"/>
      <c r="AO36" s="102"/>
      <c r="AP36" s="101"/>
      <c r="AQ36" s="104"/>
      <c r="AR36" s="99"/>
      <c r="AS36" s="99"/>
      <c r="AT36" s="99"/>
      <c r="AU36" s="99"/>
      <c r="AV36" s="8"/>
      <c r="AW36" s="8" t="s">
        <v>44</v>
      </c>
      <c r="AX36" s="8" t="s">
        <v>44</v>
      </c>
      <c r="AY36" s="8"/>
      <c r="AZ36" s="8"/>
      <c r="BA36" s="8" t="s">
        <v>44</v>
      </c>
      <c r="BB36" s="8" t="s">
        <v>44</v>
      </c>
      <c r="BC36" s="8"/>
      <c r="BD36" s="8" t="s">
        <v>44</v>
      </c>
      <c r="BE36" s="8"/>
      <c r="BF36" s="10"/>
      <c r="BG36" s="24" t="s">
        <v>769</v>
      </c>
      <c r="BH36" s="9">
        <v>119</v>
      </c>
      <c r="BI36" s="21">
        <v>0.70833333333333337</v>
      </c>
      <c r="BJ36" s="9">
        <v>17</v>
      </c>
      <c r="BK36" s="23">
        <v>0.25</v>
      </c>
      <c r="BL36" s="23">
        <v>0.95833333333333337</v>
      </c>
      <c r="BM36" s="23">
        <v>0.25</v>
      </c>
      <c r="BN36" s="23">
        <v>0.95833333333333337</v>
      </c>
      <c r="BO36" s="23">
        <v>0.25</v>
      </c>
      <c r="BP36" s="23">
        <v>0.95833333333333337</v>
      </c>
      <c r="BQ36" s="23">
        <v>0.25</v>
      </c>
      <c r="BR36" s="23">
        <v>0.95833333333333337</v>
      </c>
      <c r="BS36" s="10" t="s">
        <v>91</v>
      </c>
      <c r="BT36" s="10" t="s">
        <v>91</v>
      </c>
      <c r="BU36" s="10" t="s">
        <v>91</v>
      </c>
      <c r="BV36" s="10" t="s">
        <v>91</v>
      </c>
      <c r="BW36" s="10" t="s">
        <v>35</v>
      </c>
      <c r="BX36" s="10" t="s">
        <v>35</v>
      </c>
      <c r="BY36" s="10" t="s">
        <v>91</v>
      </c>
      <c r="BZ36" s="10" t="s">
        <v>35</v>
      </c>
      <c r="CA36" s="10" t="s">
        <v>35</v>
      </c>
      <c r="CB36" s="10" t="s">
        <v>34</v>
      </c>
      <c r="CC36" s="11" t="s">
        <v>33</v>
      </c>
      <c r="CD36" s="11" t="s">
        <v>44</v>
      </c>
      <c r="CE36" s="71"/>
      <c r="CF36" s="71"/>
      <c r="CG36" s="71"/>
      <c r="CH36" s="71"/>
      <c r="CI36" s="71"/>
      <c r="CJ36" s="71"/>
      <c r="CK36" s="71"/>
      <c r="CL36" s="67"/>
      <c r="CM36" s="72"/>
      <c r="CN36" s="72"/>
      <c r="CO36" s="72"/>
      <c r="CP36" s="72"/>
      <c r="CQ36" s="72"/>
      <c r="CR36" s="72"/>
      <c r="CS36" s="72"/>
      <c r="CT36" s="72"/>
      <c r="CU36" s="69"/>
      <c r="CV36" s="73"/>
      <c r="CW36" s="4" t="s">
        <v>44</v>
      </c>
      <c r="CX36" s="4" t="s">
        <v>291</v>
      </c>
      <c r="CY36" s="21">
        <v>0</v>
      </c>
      <c r="CZ36" s="5">
        <v>0</v>
      </c>
      <c r="DA36" s="5">
        <v>0</v>
      </c>
      <c r="DB36" s="5">
        <v>0</v>
      </c>
      <c r="DC36" s="5">
        <v>0</v>
      </c>
      <c r="DD36" s="5">
        <v>0</v>
      </c>
      <c r="DE36" s="5">
        <v>0</v>
      </c>
      <c r="DF36" s="5">
        <v>0</v>
      </c>
      <c r="DG36" s="5">
        <v>0</v>
      </c>
      <c r="DH36" s="12">
        <v>0</v>
      </c>
      <c r="DI36" s="12">
        <v>0</v>
      </c>
      <c r="DJ36" s="12">
        <v>0</v>
      </c>
      <c r="DK36" s="12">
        <v>0</v>
      </c>
      <c r="DL36" s="12">
        <v>0</v>
      </c>
      <c r="DM36" s="12">
        <v>0</v>
      </c>
      <c r="DN36" s="12">
        <v>0</v>
      </c>
      <c r="DO36" s="12">
        <v>0</v>
      </c>
      <c r="DP36" s="7" t="s">
        <v>91</v>
      </c>
      <c r="DQ36" s="7" t="s">
        <v>91</v>
      </c>
      <c r="DR36" s="7" t="s">
        <v>91</v>
      </c>
      <c r="DS36" s="7" t="s">
        <v>91</v>
      </c>
      <c r="DT36" s="7" t="s">
        <v>34</v>
      </c>
      <c r="DU36" s="7" t="s">
        <v>34</v>
      </c>
      <c r="DV36" s="7" t="s">
        <v>91</v>
      </c>
      <c r="DW36" s="7" t="s">
        <v>34</v>
      </c>
      <c r="DX36" s="7" t="s">
        <v>34</v>
      </c>
      <c r="DY36" s="7" t="s">
        <v>34</v>
      </c>
      <c r="DZ36" s="7" t="s">
        <v>34</v>
      </c>
      <c r="EA36" s="7" t="s">
        <v>34</v>
      </c>
      <c r="EB36" s="7" t="s">
        <v>34</v>
      </c>
      <c r="EC36" s="6"/>
      <c r="ED36" s="6"/>
      <c r="EE36" s="6"/>
      <c r="EF36" s="6"/>
      <c r="EG36" s="63" t="s">
        <v>875</v>
      </c>
      <c r="EH36" s="64" t="s">
        <v>876</v>
      </c>
      <c r="EI36" s="57"/>
    </row>
    <row r="37" spans="1:139" x14ac:dyDescent="0.2">
      <c r="A37" s="57">
        <v>35</v>
      </c>
      <c r="B37" s="3" t="s">
        <v>99</v>
      </c>
      <c r="C37" s="2" t="s">
        <v>100</v>
      </c>
      <c r="D37" s="2" t="s">
        <v>101</v>
      </c>
      <c r="E37" s="2" t="s">
        <v>102</v>
      </c>
      <c r="F37" s="2" t="s">
        <v>103</v>
      </c>
      <c r="G37" s="2" t="s">
        <v>104</v>
      </c>
      <c r="H37" s="2" t="s">
        <v>105</v>
      </c>
      <c r="I37" s="6" t="s">
        <v>574</v>
      </c>
      <c r="J37" s="6" t="s">
        <v>561</v>
      </c>
      <c r="K37" s="6" t="s">
        <v>33</v>
      </c>
      <c r="L37" s="6" t="s">
        <v>33</v>
      </c>
      <c r="M37" s="6" t="s">
        <v>44</v>
      </c>
      <c r="N37" s="208" t="s">
        <v>44</v>
      </c>
      <c r="O37" s="29">
        <v>1383</v>
      </c>
      <c r="P37" s="29">
        <v>0</v>
      </c>
      <c r="Q37" s="29">
        <v>0</v>
      </c>
      <c r="R37" s="30">
        <v>26548</v>
      </c>
      <c r="S37" s="94"/>
      <c r="T37" s="94"/>
      <c r="U37" s="94"/>
      <c r="V37" s="94"/>
      <c r="W37" s="94"/>
      <c r="X37" s="111">
        <v>0</v>
      </c>
      <c r="Y37" s="98"/>
      <c r="Z37" s="98"/>
      <c r="AA37" s="98"/>
      <c r="AB37" s="98"/>
      <c r="AC37" s="98"/>
      <c r="AD37" s="98"/>
      <c r="AE37" s="98"/>
      <c r="AF37" s="98"/>
      <c r="AG37" s="77"/>
      <c r="AH37" s="99"/>
      <c r="AI37" s="100"/>
      <c r="AJ37" s="101"/>
      <c r="AK37" s="101"/>
      <c r="AL37" s="102"/>
      <c r="AM37" s="103"/>
      <c r="AN37" s="103"/>
      <c r="AO37" s="102"/>
      <c r="AP37" s="101"/>
      <c r="AQ37" s="104"/>
      <c r="AR37" s="99"/>
      <c r="AS37" s="99"/>
      <c r="AT37" s="99"/>
      <c r="AU37" s="99"/>
      <c r="AV37" s="8"/>
      <c r="AW37" s="8"/>
      <c r="AX37" s="8" t="s">
        <v>44</v>
      </c>
      <c r="AY37" s="8"/>
      <c r="AZ37" s="8"/>
      <c r="BA37" s="8"/>
      <c r="BB37" s="8"/>
      <c r="BC37" s="8"/>
      <c r="BD37" s="8"/>
      <c r="BE37" s="8"/>
      <c r="BF37" s="10"/>
      <c r="BG37" s="24" t="s">
        <v>779</v>
      </c>
      <c r="BH37" s="9">
        <v>45.000000000000007</v>
      </c>
      <c r="BI37" s="21">
        <v>0.2678571428571429</v>
      </c>
      <c r="BJ37" s="9">
        <v>9.0000000000000018</v>
      </c>
      <c r="BK37" s="23">
        <v>0.33333333333333331</v>
      </c>
      <c r="BL37" s="23">
        <v>0.70833333333333337</v>
      </c>
      <c r="BM37" s="9" t="s">
        <v>767</v>
      </c>
      <c r="BN37" s="9" t="s">
        <v>767</v>
      </c>
      <c r="BO37" s="9" t="s">
        <v>767</v>
      </c>
      <c r="BP37" s="9" t="s">
        <v>767</v>
      </c>
      <c r="BQ37" s="9" t="s">
        <v>767</v>
      </c>
      <c r="BR37" s="9" t="s">
        <v>767</v>
      </c>
      <c r="BS37" s="10" t="s">
        <v>91</v>
      </c>
      <c r="BT37" s="10" t="s">
        <v>91</v>
      </c>
      <c r="BU37" s="10" t="s">
        <v>91</v>
      </c>
      <c r="BV37" s="10" t="s">
        <v>91</v>
      </c>
      <c r="BW37" s="10" t="s">
        <v>91</v>
      </c>
      <c r="BX37" s="10" t="s">
        <v>91</v>
      </c>
      <c r="BY37" s="10" t="s">
        <v>91</v>
      </c>
      <c r="BZ37" s="10" t="s">
        <v>91</v>
      </c>
      <c r="CA37" s="10" t="s">
        <v>91</v>
      </c>
      <c r="CB37" s="10" t="s">
        <v>35</v>
      </c>
      <c r="CC37" s="11" t="s">
        <v>33</v>
      </c>
      <c r="CD37" s="11" t="s">
        <v>44</v>
      </c>
      <c r="CE37" s="7"/>
      <c r="CF37" s="7"/>
      <c r="CG37" s="7" t="s">
        <v>44</v>
      </c>
      <c r="CH37" s="7" t="s">
        <v>44</v>
      </c>
      <c r="CI37" s="7" t="s">
        <v>44</v>
      </c>
      <c r="CJ37" s="7" t="s">
        <v>44</v>
      </c>
      <c r="CK37" s="7"/>
      <c r="CL37" s="9"/>
      <c r="CM37" s="26">
        <v>0</v>
      </c>
      <c r="CN37" s="26">
        <v>0</v>
      </c>
      <c r="CO37" s="26">
        <v>0</v>
      </c>
      <c r="CP37" s="26">
        <v>0</v>
      </c>
      <c r="CQ37" s="26">
        <v>0</v>
      </c>
      <c r="CR37" s="26">
        <v>0</v>
      </c>
      <c r="CS37" s="26">
        <v>1</v>
      </c>
      <c r="CT37" s="26">
        <v>0</v>
      </c>
      <c r="CU37" s="10" t="s">
        <v>33</v>
      </c>
      <c r="CV37" s="27"/>
      <c r="CW37" s="4" t="s">
        <v>44</v>
      </c>
      <c r="CX37" s="4" t="s">
        <v>106</v>
      </c>
      <c r="CY37" s="21">
        <v>0</v>
      </c>
      <c r="CZ37" s="5">
        <v>0</v>
      </c>
      <c r="DA37" s="5">
        <v>0</v>
      </c>
      <c r="DB37" s="5">
        <v>0</v>
      </c>
      <c r="DC37" s="5">
        <v>0</v>
      </c>
      <c r="DD37" s="5">
        <v>0</v>
      </c>
      <c r="DE37" s="5">
        <v>0</v>
      </c>
      <c r="DF37" s="5">
        <v>0</v>
      </c>
      <c r="DG37" s="5">
        <v>0</v>
      </c>
      <c r="DH37" s="12">
        <v>0</v>
      </c>
      <c r="DI37" s="12">
        <v>0</v>
      </c>
      <c r="DJ37" s="12">
        <v>0</v>
      </c>
      <c r="DK37" s="12">
        <v>0</v>
      </c>
      <c r="DL37" s="12">
        <v>0</v>
      </c>
      <c r="DM37" s="12">
        <v>0</v>
      </c>
      <c r="DN37" s="12">
        <v>0</v>
      </c>
      <c r="DO37" s="12">
        <v>0</v>
      </c>
      <c r="DP37" s="7" t="s">
        <v>35</v>
      </c>
      <c r="DQ37" s="7" t="s">
        <v>35</v>
      </c>
      <c r="DR37" s="7" t="s">
        <v>35</v>
      </c>
      <c r="DS37" s="7" t="s">
        <v>35</v>
      </c>
      <c r="DT37" s="7" t="s">
        <v>35</v>
      </c>
      <c r="DU37" s="7" t="s">
        <v>35</v>
      </c>
      <c r="DV37" s="7" t="s">
        <v>35</v>
      </c>
      <c r="DW37" s="7" t="s">
        <v>35</v>
      </c>
      <c r="DX37" s="7" t="s">
        <v>35</v>
      </c>
      <c r="DY37" s="7" t="s">
        <v>35</v>
      </c>
      <c r="DZ37" s="7" t="s">
        <v>35</v>
      </c>
      <c r="EA37" s="7" t="s">
        <v>34</v>
      </c>
      <c r="EB37" s="7" t="s">
        <v>34</v>
      </c>
      <c r="EC37" s="6" t="s">
        <v>44</v>
      </c>
      <c r="ED37" s="6"/>
      <c r="EE37" s="6"/>
      <c r="EF37" s="6"/>
      <c r="EG37" s="63" t="s">
        <v>877</v>
      </c>
      <c r="EH37" s="64" t="s">
        <v>878</v>
      </c>
      <c r="EI37" s="57"/>
    </row>
    <row r="38" spans="1:139" x14ac:dyDescent="0.2">
      <c r="A38" s="57">
        <v>36</v>
      </c>
      <c r="B38" s="3" t="s">
        <v>420</v>
      </c>
      <c r="C38" s="2" t="s">
        <v>600</v>
      </c>
      <c r="D38" s="2" t="s">
        <v>421</v>
      </c>
      <c r="E38" s="2" t="s">
        <v>422</v>
      </c>
      <c r="F38" s="2" t="s">
        <v>423</v>
      </c>
      <c r="G38" s="2" t="s">
        <v>424</v>
      </c>
      <c r="H38" s="2" t="s">
        <v>425</v>
      </c>
      <c r="I38" s="6" t="s">
        <v>574</v>
      </c>
      <c r="J38" s="6" t="s">
        <v>554</v>
      </c>
      <c r="K38" s="6" t="s">
        <v>44</v>
      </c>
      <c r="L38" s="6" t="s">
        <v>33</v>
      </c>
      <c r="M38" s="6" t="s">
        <v>33</v>
      </c>
      <c r="N38" s="158" t="s">
        <v>44</v>
      </c>
      <c r="O38" s="29">
        <v>6054440</v>
      </c>
      <c r="P38" s="29">
        <v>4197852</v>
      </c>
      <c r="Q38" s="29">
        <v>296406</v>
      </c>
      <c r="R38" s="30">
        <v>25409371</v>
      </c>
      <c r="S38" s="22">
        <v>0.37</v>
      </c>
      <c r="T38" s="22">
        <v>0.16</v>
      </c>
      <c r="U38" s="22">
        <v>0.1</v>
      </c>
      <c r="V38" s="94"/>
      <c r="W38" s="22">
        <v>0.37</v>
      </c>
      <c r="X38" s="186">
        <v>87</v>
      </c>
      <c r="Y38" s="65">
        <v>0</v>
      </c>
      <c r="Z38" s="65">
        <v>0</v>
      </c>
      <c r="AA38" s="65">
        <v>0.34</v>
      </c>
      <c r="AB38" s="65">
        <v>0.65</v>
      </c>
      <c r="AC38" s="65">
        <v>0</v>
      </c>
      <c r="AD38" s="65">
        <v>0</v>
      </c>
      <c r="AE38" s="187">
        <v>0.02</v>
      </c>
      <c r="AF38" s="187">
        <v>0</v>
      </c>
      <c r="AG38" s="6">
        <v>87</v>
      </c>
      <c r="AH38" s="16">
        <v>1</v>
      </c>
      <c r="AI38" s="100"/>
      <c r="AJ38" s="18">
        <v>8.1724137930000005</v>
      </c>
      <c r="AK38" s="101"/>
      <c r="AL38" s="102"/>
      <c r="AM38" s="19">
        <v>265154</v>
      </c>
      <c r="AN38" s="103"/>
      <c r="AO38" s="102"/>
      <c r="AP38" s="101"/>
      <c r="AQ38" s="19">
        <v>33</v>
      </c>
      <c r="AR38" s="16">
        <v>0.59310344827586203</v>
      </c>
      <c r="AS38" s="16">
        <v>0.33103448275862069</v>
      </c>
      <c r="AT38" s="16">
        <v>7.586206896551724E-2</v>
      </c>
      <c r="AU38" s="16">
        <v>0</v>
      </c>
      <c r="AV38" s="195" t="s">
        <v>44</v>
      </c>
      <c r="AW38" s="8" t="s">
        <v>44</v>
      </c>
      <c r="AX38" s="8" t="s">
        <v>44</v>
      </c>
      <c r="AY38" s="8" t="s">
        <v>44</v>
      </c>
      <c r="AZ38" s="8" t="s">
        <v>44</v>
      </c>
      <c r="BA38" s="8" t="s">
        <v>44</v>
      </c>
      <c r="BB38" s="8" t="s">
        <v>44</v>
      </c>
      <c r="BC38" s="8" t="s">
        <v>44</v>
      </c>
      <c r="BD38" s="8"/>
      <c r="BE38" s="8"/>
      <c r="BF38" s="10"/>
      <c r="BG38" s="24" t="s">
        <v>770</v>
      </c>
      <c r="BH38" s="24">
        <v>124</v>
      </c>
      <c r="BI38" s="21">
        <v>0.73809523809523814</v>
      </c>
      <c r="BJ38" s="24">
        <v>19</v>
      </c>
      <c r="BK38" s="23">
        <v>0.16666666666666666</v>
      </c>
      <c r="BL38" s="23">
        <v>0.95833333333333337</v>
      </c>
      <c r="BM38" s="23">
        <v>0.25</v>
      </c>
      <c r="BN38" s="23">
        <v>0.91666666666666663</v>
      </c>
      <c r="BO38" s="23">
        <v>0.27083333333333331</v>
      </c>
      <c r="BP38" s="23">
        <v>0.8125</v>
      </c>
      <c r="BQ38" s="23">
        <v>0.27083333333333331</v>
      </c>
      <c r="BR38" s="23">
        <v>0.8125</v>
      </c>
      <c r="BS38" s="10" t="s">
        <v>34</v>
      </c>
      <c r="BT38" s="10" t="s">
        <v>35</v>
      </c>
      <c r="BU38" s="10" t="s">
        <v>35</v>
      </c>
      <c r="BV38" s="10" t="s">
        <v>35</v>
      </c>
      <c r="BW38" s="10" t="s">
        <v>91</v>
      </c>
      <c r="BX38" s="10" t="s">
        <v>91</v>
      </c>
      <c r="BY38" s="10" t="s">
        <v>35</v>
      </c>
      <c r="BZ38" s="10" t="s">
        <v>35</v>
      </c>
      <c r="CA38" s="10" t="s">
        <v>91</v>
      </c>
      <c r="CB38" s="10" t="s">
        <v>35</v>
      </c>
      <c r="CC38" s="11" t="s">
        <v>44</v>
      </c>
      <c r="CD38" s="11" t="s">
        <v>44</v>
      </c>
      <c r="CE38" s="7"/>
      <c r="CF38" s="7" t="s">
        <v>44</v>
      </c>
      <c r="CG38" s="7" t="s">
        <v>44</v>
      </c>
      <c r="CH38" s="7"/>
      <c r="CI38" s="7"/>
      <c r="CJ38" s="7"/>
      <c r="CK38" s="7"/>
      <c r="CL38" s="24" t="s">
        <v>44</v>
      </c>
      <c r="CM38" s="26">
        <v>0.77499999999999991</v>
      </c>
      <c r="CN38" s="26">
        <v>0</v>
      </c>
      <c r="CO38" s="26">
        <v>0.22499999999999998</v>
      </c>
      <c r="CP38" s="26">
        <v>0</v>
      </c>
      <c r="CQ38" s="26">
        <v>0</v>
      </c>
      <c r="CR38" s="26">
        <v>0</v>
      </c>
      <c r="CS38" s="26">
        <v>0</v>
      </c>
      <c r="CT38" s="26">
        <v>0</v>
      </c>
      <c r="CU38" s="10" t="s">
        <v>44</v>
      </c>
      <c r="CV38" s="27">
        <v>2011</v>
      </c>
      <c r="CW38" s="4" t="s">
        <v>33</v>
      </c>
      <c r="CX38" s="4"/>
      <c r="CY38" s="190">
        <v>0.2</v>
      </c>
      <c r="CZ38" s="191">
        <v>7</v>
      </c>
      <c r="DA38" s="191" t="s">
        <v>220</v>
      </c>
      <c r="DB38" s="191">
        <v>10</v>
      </c>
      <c r="DC38" s="191">
        <v>21</v>
      </c>
      <c r="DD38" s="191">
        <v>0</v>
      </c>
      <c r="DE38" s="191">
        <v>0</v>
      </c>
      <c r="DF38" s="191">
        <v>0</v>
      </c>
      <c r="DG38" s="191">
        <v>64</v>
      </c>
      <c r="DH38" s="192">
        <v>7</v>
      </c>
      <c r="DI38" s="192" t="s">
        <v>220</v>
      </c>
      <c r="DJ38" s="192">
        <v>15</v>
      </c>
      <c r="DK38" s="192">
        <v>25</v>
      </c>
      <c r="DL38" s="192">
        <v>0</v>
      </c>
      <c r="DM38" s="192">
        <v>0</v>
      </c>
      <c r="DN38" s="192">
        <v>0</v>
      </c>
      <c r="DO38" s="12">
        <v>73</v>
      </c>
      <c r="DP38" s="7" t="s">
        <v>34</v>
      </c>
      <c r="DQ38" s="7" t="s">
        <v>34</v>
      </c>
      <c r="DR38" s="7" t="s">
        <v>34</v>
      </c>
      <c r="DS38" s="7" t="s">
        <v>34</v>
      </c>
      <c r="DT38" s="7" t="s">
        <v>34</v>
      </c>
      <c r="DU38" s="7" t="s">
        <v>34</v>
      </c>
      <c r="DV38" s="7" t="s">
        <v>34</v>
      </c>
      <c r="DW38" s="7" t="s">
        <v>34</v>
      </c>
      <c r="DX38" s="7" t="s">
        <v>34</v>
      </c>
      <c r="DY38" s="7" t="s">
        <v>35</v>
      </c>
      <c r="DZ38" s="7" t="s">
        <v>35</v>
      </c>
      <c r="EA38" s="7" t="s">
        <v>34</v>
      </c>
      <c r="EB38" s="7" t="s">
        <v>34</v>
      </c>
      <c r="EC38" s="6" t="s">
        <v>44</v>
      </c>
      <c r="ED38" s="6" t="s">
        <v>44</v>
      </c>
      <c r="EE38" s="6" t="s">
        <v>44</v>
      </c>
      <c r="EF38" s="6"/>
      <c r="EG38" s="193" t="s">
        <v>879</v>
      </c>
      <c r="EH38" s="194" t="s">
        <v>880</v>
      </c>
      <c r="EI38" s="57"/>
    </row>
    <row r="39" spans="1:139" x14ac:dyDescent="0.2">
      <c r="A39" s="57">
        <v>37</v>
      </c>
      <c r="B39" s="3" t="s">
        <v>601</v>
      </c>
      <c r="C39" s="2" t="s">
        <v>601</v>
      </c>
      <c r="D39" s="2" t="s">
        <v>997</v>
      </c>
      <c r="E39" s="2" t="s">
        <v>90</v>
      </c>
      <c r="F39" s="2" t="s">
        <v>1003</v>
      </c>
      <c r="G39" s="2" t="s">
        <v>681</v>
      </c>
      <c r="H39" s="2" t="s">
        <v>90</v>
      </c>
      <c r="I39" s="6" t="s">
        <v>574</v>
      </c>
      <c r="J39" s="6" t="s">
        <v>561</v>
      </c>
      <c r="K39" s="6" t="s">
        <v>33</v>
      </c>
      <c r="L39" s="6" t="s">
        <v>33</v>
      </c>
      <c r="M39" s="6" t="s">
        <v>33</v>
      </c>
      <c r="N39" s="158" t="s">
        <v>44</v>
      </c>
      <c r="O39" s="95"/>
      <c r="P39" s="95"/>
      <c r="Q39" s="95"/>
      <c r="R39" s="96"/>
      <c r="S39" s="94"/>
      <c r="T39" s="94"/>
      <c r="U39" s="94"/>
      <c r="V39" s="94"/>
      <c r="W39" s="94"/>
      <c r="X39" s="111"/>
      <c r="Y39" s="65">
        <v>1</v>
      </c>
      <c r="Z39" s="65">
        <v>0</v>
      </c>
      <c r="AA39" s="65">
        <v>0</v>
      </c>
      <c r="AB39" s="65">
        <v>0</v>
      </c>
      <c r="AC39" s="65">
        <v>0</v>
      </c>
      <c r="AD39" s="65">
        <v>0</v>
      </c>
      <c r="AE39" s="65">
        <v>0</v>
      </c>
      <c r="AF39" s="187">
        <v>0</v>
      </c>
      <c r="AG39" s="77"/>
      <c r="AH39" s="99"/>
      <c r="AI39" s="100"/>
      <c r="AJ39" s="18">
        <v>7.833333333333333</v>
      </c>
      <c r="AK39" s="18">
        <v>7</v>
      </c>
      <c r="AL39" s="15">
        <f t="shared" si="0"/>
        <v>1.1190476190476191</v>
      </c>
      <c r="AM39" s="19">
        <v>85000</v>
      </c>
      <c r="AN39" s="19">
        <v>200000</v>
      </c>
      <c r="AO39" s="15">
        <v>0.42260249999999999</v>
      </c>
      <c r="AP39" s="18">
        <v>3.8333333333333335</v>
      </c>
      <c r="AQ39" s="20"/>
      <c r="AR39" s="16">
        <v>0</v>
      </c>
      <c r="AS39" s="16">
        <v>1</v>
      </c>
      <c r="AT39" s="16">
        <v>0</v>
      </c>
      <c r="AU39" s="16">
        <v>0</v>
      </c>
      <c r="AV39" s="8"/>
      <c r="AW39" s="8" t="s">
        <v>44</v>
      </c>
      <c r="AX39" s="8" t="s">
        <v>44</v>
      </c>
      <c r="AY39" s="8"/>
      <c r="AZ39" s="8"/>
      <c r="BA39" s="8"/>
      <c r="BB39" s="8"/>
      <c r="BC39" s="8"/>
      <c r="BD39" s="8"/>
      <c r="BE39" s="8"/>
      <c r="BF39" s="10"/>
      <c r="BG39" s="24" t="s">
        <v>791</v>
      </c>
      <c r="BH39" s="9">
        <v>52.500000000000007</v>
      </c>
      <c r="BI39" s="21">
        <v>0.31250000000000006</v>
      </c>
      <c r="BJ39" s="9">
        <v>10.500000000000002</v>
      </c>
      <c r="BK39" s="23">
        <v>0.33333333333333331</v>
      </c>
      <c r="BL39" s="23">
        <v>0.77083333333333337</v>
      </c>
      <c r="BM39" s="9" t="s">
        <v>767</v>
      </c>
      <c r="BN39" s="9" t="s">
        <v>767</v>
      </c>
      <c r="BO39" s="9" t="s">
        <v>767</v>
      </c>
      <c r="BP39" s="9" t="s">
        <v>767</v>
      </c>
      <c r="BQ39" s="9" t="s">
        <v>767</v>
      </c>
      <c r="BR39" s="9" t="s">
        <v>767</v>
      </c>
      <c r="BS39" s="10" t="s">
        <v>91</v>
      </c>
      <c r="BT39" s="10" t="s">
        <v>91</v>
      </c>
      <c r="BU39" s="10" t="s">
        <v>91</v>
      </c>
      <c r="BV39" s="10" t="s">
        <v>91</v>
      </c>
      <c r="BW39" s="10" t="s">
        <v>91</v>
      </c>
      <c r="BX39" s="10" t="s">
        <v>91</v>
      </c>
      <c r="BY39" s="10" t="s">
        <v>91</v>
      </c>
      <c r="BZ39" s="10" t="s">
        <v>34</v>
      </c>
      <c r="CA39" s="10" t="s">
        <v>91</v>
      </c>
      <c r="CB39" s="10" t="s">
        <v>91</v>
      </c>
      <c r="CC39" s="11" t="s">
        <v>33</v>
      </c>
      <c r="CD39" s="11" t="s">
        <v>44</v>
      </c>
      <c r="CE39" s="7"/>
      <c r="CF39" s="7"/>
      <c r="CG39" s="7"/>
      <c r="CH39" s="7" t="s">
        <v>44</v>
      </c>
      <c r="CI39" s="7"/>
      <c r="CJ39" s="7"/>
      <c r="CK39" s="7"/>
      <c r="CL39" s="9" t="s">
        <v>44</v>
      </c>
      <c r="CM39" s="26">
        <v>0</v>
      </c>
      <c r="CN39" s="26">
        <v>0</v>
      </c>
      <c r="CO39" s="26">
        <v>0</v>
      </c>
      <c r="CP39" s="26">
        <v>0</v>
      </c>
      <c r="CQ39" s="26">
        <v>0.5</v>
      </c>
      <c r="CR39" s="26">
        <v>0.2</v>
      </c>
      <c r="CS39" s="26">
        <v>0.3</v>
      </c>
      <c r="CT39" s="26">
        <v>0</v>
      </c>
      <c r="CU39" s="10" t="s">
        <v>33</v>
      </c>
      <c r="CV39" s="27"/>
      <c r="CW39" s="4" t="s">
        <v>44</v>
      </c>
      <c r="CX39" s="4" t="s">
        <v>843</v>
      </c>
      <c r="CY39" s="21"/>
      <c r="CZ39" s="5">
        <v>0</v>
      </c>
      <c r="DA39" s="5">
        <v>0</v>
      </c>
      <c r="DB39" s="5">
        <v>0</v>
      </c>
      <c r="DC39" s="5">
        <v>0</v>
      </c>
      <c r="DD39" s="5">
        <v>0</v>
      </c>
      <c r="DE39" s="5">
        <v>0</v>
      </c>
      <c r="DF39" s="5">
        <v>0</v>
      </c>
      <c r="DG39" s="5">
        <v>0</v>
      </c>
      <c r="DH39" s="12">
        <v>0</v>
      </c>
      <c r="DI39" s="12">
        <v>0</v>
      </c>
      <c r="DJ39" s="12">
        <v>0</v>
      </c>
      <c r="DK39" s="12">
        <v>0</v>
      </c>
      <c r="DL39" s="12">
        <v>0</v>
      </c>
      <c r="DM39" s="12">
        <v>0</v>
      </c>
      <c r="DN39" s="12">
        <v>0</v>
      </c>
      <c r="DO39" s="12">
        <v>0</v>
      </c>
      <c r="DP39" s="7" t="s">
        <v>34</v>
      </c>
      <c r="DQ39" s="7" t="s">
        <v>91</v>
      </c>
      <c r="DR39" s="7" t="s">
        <v>91</v>
      </c>
      <c r="DS39" s="7" t="s">
        <v>34</v>
      </c>
      <c r="DT39" s="7" t="s">
        <v>34</v>
      </c>
      <c r="DU39" s="7" t="s">
        <v>34</v>
      </c>
      <c r="DV39" s="7" t="s">
        <v>91</v>
      </c>
      <c r="DW39" s="7" t="s">
        <v>91</v>
      </c>
      <c r="DX39" s="7" t="s">
        <v>91</v>
      </c>
      <c r="DY39" s="7" t="s">
        <v>34</v>
      </c>
      <c r="DZ39" s="7" t="s">
        <v>34</v>
      </c>
      <c r="EA39" s="7" t="s">
        <v>91</v>
      </c>
      <c r="EB39" s="7" t="s">
        <v>34</v>
      </c>
      <c r="EC39" s="6" t="s">
        <v>44</v>
      </c>
      <c r="ED39" s="6"/>
      <c r="EE39" s="6"/>
      <c r="EF39" s="6"/>
      <c r="EG39" s="63" t="s">
        <v>881</v>
      </c>
      <c r="EH39" s="64" t="s">
        <v>882</v>
      </c>
      <c r="EI39" s="57"/>
    </row>
    <row r="40" spans="1:139" x14ac:dyDescent="0.2">
      <c r="A40" s="57">
        <v>38</v>
      </c>
      <c r="B40" s="3" t="s">
        <v>331</v>
      </c>
      <c r="C40" s="2" t="s">
        <v>332</v>
      </c>
      <c r="D40" s="2" t="s">
        <v>333</v>
      </c>
      <c r="E40" s="2"/>
      <c r="F40" s="2" t="s">
        <v>334</v>
      </c>
      <c r="G40" s="2" t="s">
        <v>335</v>
      </c>
      <c r="H40" s="2" t="s">
        <v>336</v>
      </c>
      <c r="I40" s="6" t="s">
        <v>574</v>
      </c>
      <c r="J40" s="6" t="s">
        <v>557</v>
      </c>
      <c r="K40" s="6" t="s">
        <v>33</v>
      </c>
      <c r="L40" s="6" t="s">
        <v>44</v>
      </c>
      <c r="M40" s="6" t="s">
        <v>33</v>
      </c>
      <c r="N40" s="158" t="s">
        <v>44</v>
      </c>
      <c r="O40" s="29">
        <v>41447</v>
      </c>
      <c r="P40" s="29">
        <v>176808</v>
      </c>
      <c r="Q40" s="29">
        <v>10404</v>
      </c>
      <c r="R40" s="30">
        <v>609795</v>
      </c>
      <c r="S40" s="22">
        <v>0.66088439557556233</v>
      </c>
      <c r="T40" s="22">
        <v>3.0862830951385301E-2</v>
      </c>
      <c r="U40" s="22">
        <v>0.30825277347305241</v>
      </c>
      <c r="V40" s="22">
        <v>0</v>
      </c>
      <c r="W40" s="22">
        <v>0</v>
      </c>
      <c r="X40" s="111">
        <v>9</v>
      </c>
      <c r="Y40" s="65">
        <v>5.5555555555555552E-2</v>
      </c>
      <c r="Z40" s="65">
        <v>0.66666666666666663</v>
      </c>
      <c r="AA40" s="65">
        <v>0.27777777777777779</v>
      </c>
      <c r="AB40" s="65">
        <v>0</v>
      </c>
      <c r="AC40" s="65">
        <v>0</v>
      </c>
      <c r="AD40" s="65">
        <v>0</v>
      </c>
      <c r="AE40" s="65">
        <v>0</v>
      </c>
      <c r="AF40" s="187">
        <v>0</v>
      </c>
      <c r="AG40" s="6">
        <v>17</v>
      </c>
      <c r="AH40" s="16">
        <v>0.94444444444444442</v>
      </c>
      <c r="AI40" s="17">
        <v>1.7058823529411764</v>
      </c>
      <c r="AJ40" s="18">
        <v>5</v>
      </c>
      <c r="AK40" s="18">
        <v>4.5555555555555554</v>
      </c>
      <c r="AL40" s="15">
        <f t="shared" si="0"/>
        <v>1.0975609756097562</v>
      </c>
      <c r="AM40" s="19">
        <v>54000</v>
      </c>
      <c r="AN40" s="19">
        <v>122000</v>
      </c>
      <c r="AO40" s="15">
        <v>0.43878636363636364</v>
      </c>
      <c r="AP40" s="18">
        <v>4.2222222222222223</v>
      </c>
      <c r="AQ40" s="20">
        <v>10.4375</v>
      </c>
      <c r="AR40" s="16">
        <v>0</v>
      </c>
      <c r="AS40" s="16">
        <v>0.72222222222222221</v>
      </c>
      <c r="AT40" s="16">
        <v>0.22222222222222221</v>
      </c>
      <c r="AU40" s="16">
        <v>5.5555555555555552E-2</v>
      </c>
      <c r="AV40" s="8" t="s">
        <v>44</v>
      </c>
      <c r="AW40" s="8" t="s">
        <v>44</v>
      </c>
      <c r="AX40" s="8" t="s">
        <v>44</v>
      </c>
      <c r="AY40" s="8"/>
      <c r="AZ40" s="8" t="s">
        <v>44</v>
      </c>
      <c r="BA40" s="8" t="s">
        <v>44</v>
      </c>
      <c r="BB40" s="8" t="s">
        <v>44</v>
      </c>
      <c r="BC40" s="8"/>
      <c r="BD40" s="8" t="s">
        <v>44</v>
      </c>
      <c r="BE40" s="8"/>
      <c r="BF40" s="10"/>
      <c r="BG40" s="24" t="s">
        <v>792</v>
      </c>
      <c r="BH40" s="9">
        <v>80</v>
      </c>
      <c r="BI40" s="21">
        <v>0.47619047619047616</v>
      </c>
      <c r="BJ40" s="9">
        <v>16</v>
      </c>
      <c r="BK40" s="23">
        <v>0.25</v>
      </c>
      <c r="BL40" s="23">
        <v>0.91666666666666663</v>
      </c>
      <c r="BM40" s="9" t="s">
        <v>767</v>
      </c>
      <c r="BN40" s="9" t="s">
        <v>767</v>
      </c>
      <c r="BO40" s="9" t="s">
        <v>767</v>
      </c>
      <c r="BP40" s="9" t="s">
        <v>767</v>
      </c>
      <c r="BQ40" s="9" t="s">
        <v>767</v>
      </c>
      <c r="BR40" s="9" t="s">
        <v>767</v>
      </c>
      <c r="BS40" s="10" t="s">
        <v>91</v>
      </c>
      <c r="BT40" s="10" t="s">
        <v>91</v>
      </c>
      <c r="BU40" s="10" t="s">
        <v>34</v>
      </c>
      <c r="BV40" s="10" t="s">
        <v>91</v>
      </c>
      <c r="BW40" s="10" t="s">
        <v>91</v>
      </c>
      <c r="BX40" s="10" t="s">
        <v>91</v>
      </c>
      <c r="BY40" s="10" t="s">
        <v>91</v>
      </c>
      <c r="BZ40" s="10" t="s">
        <v>34</v>
      </c>
      <c r="CA40" s="10" t="s">
        <v>91</v>
      </c>
      <c r="CB40" s="10" t="s">
        <v>91</v>
      </c>
      <c r="CC40" s="11" t="s">
        <v>33</v>
      </c>
      <c r="CD40" s="11" t="s">
        <v>44</v>
      </c>
      <c r="CE40" s="7"/>
      <c r="CF40" s="7"/>
      <c r="CG40" s="7"/>
      <c r="CH40" s="7" t="s">
        <v>44</v>
      </c>
      <c r="CI40" s="7"/>
      <c r="CJ40" s="7"/>
      <c r="CK40" s="7"/>
      <c r="CL40" s="9"/>
      <c r="CM40" s="26">
        <v>7.0000000000000007E-2</v>
      </c>
      <c r="CN40" s="26">
        <v>0</v>
      </c>
      <c r="CO40" s="26">
        <v>0</v>
      </c>
      <c r="CP40" s="26">
        <v>0</v>
      </c>
      <c r="CQ40" s="26">
        <v>0.08</v>
      </c>
      <c r="CR40" s="26">
        <v>0</v>
      </c>
      <c r="CS40" s="26">
        <v>0.6</v>
      </c>
      <c r="CT40" s="26">
        <v>0.25</v>
      </c>
      <c r="CU40" s="10" t="s">
        <v>33</v>
      </c>
      <c r="CV40" s="27"/>
      <c r="CW40" s="4" t="s">
        <v>44</v>
      </c>
      <c r="CX40" s="4" t="s">
        <v>337</v>
      </c>
      <c r="CY40" s="21">
        <v>0.05</v>
      </c>
      <c r="CZ40" s="5">
        <v>1</v>
      </c>
      <c r="DA40" s="5">
        <v>3</v>
      </c>
      <c r="DB40" s="5">
        <v>1</v>
      </c>
      <c r="DC40" s="5">
        <v>0</v>
      </c>
      <c r="DD40" s="5">
        <v>0</v>
      </c>
      <c r="DE40" s="5">
        <v>0</v>
      </c>
      <c r="DF40" s="5">
        <v>0</v>
      </c>
      <c r="DG40" s="5">
        <v>5</v>
      </c>
      <c r="DH40" s="12">
        <v>1</v>
      </c>
      <c r="DI40" s="12">
        <v>12</v>
      </c>
      <c r="DJ40" s="12">
        <v>3</v>
      </c>
      <c r="DK40" s="12">
        <v>2</v>
      </c>
      <c r="DL40" s="12">
        <v>0</v>
      </c>
      <c r="DM40" s="12">
        <v>0</v>
      </c>
      <c r="DN40" s="12">
        <v>0</v>
      </c>
      <c r="DO40" s="12">
        <v>18</v>
      </c>
      <c r="DP40" s="7" t="s">
        <v>34</v>
      </c>
      <c r="DQ40" s="7" t="s">
        <v>35</v>
      </c>
      <c r="DR40" s="7" t="s">
        <v>34</v>
      </c>
      <c r="DS40" s="7" t="s">
        <v>34</v>
      </c>
      <c r="DT40" s="7" t="s">
        <v>34</v>
      </c>
      <c r="DU40" s="7" t="s">
        <v>34</v>
      </c>
      <c r="DV40" s="7" t="s">
        <v>34</v>
      </c>
      <c r="DW40" s="7" t="s">
        <v>34</v>
      </c>
      <c r="DX40" s="7" t="s">
        <v>34</v>
      </c>
      <c r="DY40" s="7" t="s">
        <v>34</v>
      </c>
      <c r="DZ40" s="7" t="s">
        <v>34</v>
      </c>
      <c r="EA40" s="7" t="s">
        <v>91</v>
      </c>
      <c r="EB40" s="7" t="s">
        <v>34</v>
      </c>
      <c r="EC40" s="6" t="s">
        <v>44</v>
      </c>
      <c r="ED40" s="6" t="s">
        <v>44</v>
      </c>
      <c r="EE40" s="6"/>
      <c r="EF40" s="6"/>
      <c r="EG40" s="63" t="s">
        <v>883</v>
      </c>
      <c r="EH40" s="64" t="s">
        <v>884</v>
      </c>
      <c r="EI40" s="57"/>
    </row>
    <row r="41" spans="1:139" x14ac:dyDescent="0.2">
      <c r="A41" s="57">
        <v>39</v>
      </c>
      <c r="B41" s="3" t="s">
        <v>400</v>
      </c>
      <c r="C41" s="2" t="s">
        <v>401</v>
      </c>
      <c r="D41" s="2" t="s">
        <v>402</v>
      </c>
      <c r="E41" s="2"/>
      <c r="F41" s="2" t="s">
        <v>403</v>
      </c>
      <c r="G41" s="2" t="s">
        <v>404</v>
      </c>
      <c r="H41" s="2" t="s">
        <v>405</v>
      </c>
      <c r="I41" s="6" t="s">
        <v>574</v>
      </c>
      <c r="J41" s="6" t="s">
        <v>557</v>
      </c>
      <c r="K41" s="6" t="s">
        <v>33</v>
      </c>
      <c r="L41" s="6" t="s">
        <v>44</v>
      </c>
      <c r="M41" s="6" t="s">
        <v>33</v>
      </c>
      <c r="N41" s="158" t="s">
        <v>44</v>
      </c>
      <c r="O41" s="29">
        <v>196836</v>
      </c>
      <c r="P41" s="29">
        <v>529197</v>
      </c>
      <c r="Q41" s="29">
        <v>31696</v>
      </c>
      <c r="R41" s="30">
        <v>1290236</v>
      </c>
      <c r="S41" s="22">
        <v>0.76867022777228355</v>
      </c>
      <c r="T41" s="22">
        <v>7.1507073124606663E-2</v>
      </c>
      <c r="U41" s="22">
        <v>0.14194612458495964</v>
      </c>
      <c r="V41" s="22">
        <v>0</v>
      </c>
      <c r="W41" s="22">
        <v>1.7876574518150168E-2</v>
      </c>
      <c r="X41" s="111">
        <v>32</v>
      </c>
      <c r="Y41" s="65">
        <v>0.12121212121212122</v>
      </c>
      <c r="Z41" s="65">
        <v>0.21212121212121213</v>
      </c>
      <c r="AA41" s="65">
        <v>0.66666666666666663</v>
      </c>
      <c r="AB41" s="65">
        <v>0</v>
      </c>
      <c r="AC41" s="65">
        <v>0</v>
      </c>
      <c r="AD41" s="65">
        <v>0</v>
      </c>
      <c r="AE41" s="65">
        <v>0</v>
      </c>
      <c r="AF41" s="187">
        <v>0</v>
      </c>
      <c r="AG41" s="6">
        <v>25</v>
      </c>
      <c r="AH41" s="16">
        <v>0.75757575757575757</v>
      </c>
      <c r="AI41" s="17">
        <v>1.76</v>
      </c>
      <c r="AJ41" s="18">
        <v>7.0303030303030303</v>
      </c>
      <c r="AK41" s="18">
        <v>4.6363636363636367</v>
      </c>
      <c r="AL41" s="15">
        <f t="shared" si="0"/>
        <v>1.5163398692810457</v>
      </c>
      <c r="AM41" s="19">
        <v>98000</v>
      </c>
      <c r="AN41" s="19">
        <v>129000</v>
      </c>
      <c r="AO41" s="15">
        <v>0.7641131764705883</v>
      </c>
      <c r="AP41" s="18">
        <v>4.4242424242424239</v>
      </c>
      <c r="AQ41" s="20">
        <v>11.423076923076923</v>
      </c>
      <c r="AR41" s="16">
        <v>0</v>
      </c>
      <c r="AS41" s="16">
        <v>0.78787878787878785</v>
      </c>
      <c r="AT41" s="16">
        <v>0.21212121212121213</v>
      </c>
      <c r="AU41" s="16">
        <v>0</v>
      </c>
      <c r="AV41" s="8" t="s">
        <v>44</v>
      </c>
      <c r="AW41" s="8" t="s">
        <v>44</v>
      </c>
      <c r="AX41" s="8" t="s">
        <v>44</v>
      </c>
      <c r="AY41" s="8" t="s">
        <v>44</v>
      </c>
      <c r="AZ41" s="8" t="s">
        <v>44</v>
      </c>
      <c r="BA41" s="8" t="s">
        <v>44</v>
      </c>
      <c r="BB41" s="8" t="s">
        <v>44</v>
      </c>
      <c r="BC41" s="8" t="s">
        <v>44</v>
      </c>
      <c r="BD41" s="8" t="s">
        <v>44</v>
      </c>
      <c r="BE41" s="8"/>
      <c r="BF41" s="10"/>
      <c r="BG41" s="24" t="s">
        <v>793</v>
      </c>
      <c r="BH41" s="9">
        <v>45.000000000000007</v>
      </c>
      <c r="BI41" s="21">
        <v>0.2678571428571429</v>
      </c>
      <c r="BJ41" s="9">
        <v>9.0000000000000018</v>
      </c>
      <c r="BK41" s="23">
        <v>0.33333333333333331</v>
      </c>
      <c r="BL41" s="23">
        <v>0.70833333333333337</v>
      </c>
      <c r="BM41" s="9" t="s">
        <v>767</v>
      </c>
      <c r="BN41" s="9" t="s">
        <v>767</v>
      </c>
      <c r="BO41" s="9" t="s">
        <v>767</v>
      </c>
      <c r="BP41" s="9" t="s">
        <v>767</v>
      </c>
      <c r="BQ41" s="9" t="s">
        <v>767</v>
      </c>
      <c r="BR41" s="9" t="s">
        <v>767</v>
      </c>
      <c r="BS41" s="10" t="s">
        <v>91</v>
      </c>
      <c r="BT41" s="10" t="s">
        <v>91</v>
      </c>
      <c r="BU41" s="10" t="s">
        <v>91</v>
      </c>
      <c r="BV41" s="10" t="s">
        <v>91</v>
      </c>
      <c r="BW41" s="10" t="s">
        <v>91</v>
      </c>
      <c r="BX41" s="10" t="s">
        <v>91</v>
      </c>
      <c r="BY41" s="10" t="s">
        <v>91</v>
      </c>
      <c r="BZ41" s="10" t="s">
        <v>34</v>
      </c>
      <c r="CA41" s="10" t="s">
        <v>91</v>
      </c>
      <c r="CB41" s="10" t="s">
        <v>34</v>
      </c>
      <c r="CC41" s="11" t="s">
        <v>33</v>
      </c>
      <c r="CD41" s="11" t="s">
        <v>44</v>
      </c>
      <c r="CE41" s="7" t="s">
        <v>44</v>
      </c>
      <c r="CF41" s="7"/>
      <c r="CG41" s="7"/>
      <c r="CH41" s="7" t="s">
        <v>44</v>
      </c>
      <c r="CI41" s="7" t="s">
        <v>44</v>
      </c>
      <c r="CJ41" s="7" t="s">
        <v>44</v>
      </c>
      <c r="CK41" s="7" t="s">
        <v>406</v>
      </c>
      <c r="CL41" s="9" t="s">
        <v>44</v>
      </c>
      <c r="CM41" s="26">
        <v>0.04</v>
      </c>
      <c r="CN41" s="26">
        <v>0</v>
      </c>
      <c r="CO41" s="26">
        <v>0.35</v>
      </c>
      <c r="CP41" s="26">
        <v>0.02</v>
      </c>
      <c r="CQ41" s="26">
        <v>0.05</v>
      </c>
      <c r="CR41" s="26">
        <v>0.2</v>
      </c>
      <c r="CS41" s="26">
        <v>0.34</v>
      </c>
      <c r="CT41" s="26">
        <v>0</v>
      </c>
      <c r="CU41" s="10" t="s">
        <v>33</v>
      </c>
      <c r="CV41" s="27"/>
      <c r="CW41" s="4" t="s">
        <v>44</v>
      </c>
      <c r="CX41" s="4" t="s">
        <v>407</v>
      </c>
      <c r="CY41" s="21">
        <v>0.05</v>
      </c>
      <c r="CZ41" s="5">
        <v>4</v>
      </c>
      <c r="DA41" s="5">
        <v>0</v>
      </c>
      <c r="DB41" s="5" t="s">
        <v>220</v>
      </c>
      <c r="DC41" s="5">
        <v>0</v>
      </c>
      <c r="DD41" s="5">
        <v>0</v>
      </c>
      <c r="DE41" s="5">
        <v>0</v>
      </c>
      <c r="DF41" s="5">
        <v>0</v>
      </c>
      <c r="DG41" s="5">
        <v>30</v>
      </c>
      <c r="DH41" s="12">
        <v>2</v>
      </c>
      <c r="DI41" s="12">
        <v>0</v>
      </c>
      <c r="DJ41" s="12">
        <v>4</v>
      </c>
      <c r="DK41" s="12">
        <v>0</v>
      </c>
      <c r="DL41" s="12">
        <v>0</v>
      </c>
      <c r="DM41" s="12">
        <v>0</v>
      </c>
      <c r="DN41" s="12">
        <v>0</v>
      </c>
      <c r="DO41" s="12">
        <v>6</v>
      </c>
      <c r="DP41" s="7" t="s">
        <v>91</v>
      </c>
      <c r="DQ41" s="7" t="s">
        <v>91</v>
      </c>
      <c r="DR41" s="7" t="s">
        <v>34</v>
      </c>
      <c r="DS41" s="7" t="s">
        <v>34</v>
      </c>
      <c r="DT41" s="7" t="s">
        <v>34</v>
      </c>
      <c r="DU41" s="7" t="s">
        <v>91</v>
      </c>
      <c r="DV41" s="7" t="s">
        <v>34</v>
      </c>
      <c r="DW41" s="7" t="s">
        <v>34</v>
      </c>
      <c r="DX41" s="7" t="s">
        <v>34</v>
      </c>
      <c r="DY41" s="7" t="s">
        <v>34</v>
      </c>
      <c r="DZ41" s="7" t="s">
        <v>34</v>
      </c>
      <c r="EA41" s="7" t="s">
        <v>34</v>
      </c>
      <c r="EB41" s="7" t="s">
        <v>34</v>
      </c>
      <c r="EC41" s="6"/>
      <c r="ED41" s="6" t="s">
        <v>44</v>
      </c>
      <c r="EE41" s="6"/>
      <c r="EF41" s="6"/>
      <c r="EG41" s="63" t="s">
        <v>885</v>
      </c>
      <c r="EH41" s="64" t="s">
        <v>886</v>
      </c>
      <c r="EI41" s="57"/>
    </row>
    <row r="42" spans="1:139" x14ac:dyDescent="0.2">
      <c r="A42" s="57">
        <v>40</v>
      </c>
      <c r="B42" s="3" t="s">
        <v>254</v>
      </c>
      <c r="C42" s="2" t="s">
        <v>255</v>
      </c>
      <c r="D42" s="2" t="s">
        <v>256</v>
      </c>
      <c r="E42" s="2" t="s">
        <v>257</v>
      </c>
      <c r="F42" s="2" t="s">
        <v>258</v>
      </c>
      <c r="G42" s="2" t="s">
        <v>259</v>
      </c>
      <c r="H42" s="2" t="s">
        <v>260</v>
      </c>
      <c r="I42" s="6" t="s">
        <v>572</v>
      </c>
      <c r="J42" s="6" t="s">
        <v>562</v>
      </c>
      <c r="K42" s="6" t="s">
        <v>44</v>
      </c>
      <c r="L42" s="6" t="s">
        <v>33</v>
      </c>
      <c r="M42" s="6" t="s">
        <v>33</v>
      </c>
      <c r="N42" s="158" t="s">
        <v>44</v>
      </c>
      <c r="O42" s="29">
        <v>47627</v>
      </c>
      <c r="P42" s="29">
        <v>130570</v>
      </c>
      <c r="Q42" s="29">
        <v>10636</v>
      </c>
      <c r="R42" s="30">
        <v>671525</v>
      </c>
      <c r="S42" s="22">
        <v>0.82020624697516842</v>
      </c>
      <c r="T42" s="22">
        <v>0.10005435389598302</v>
      </c>
      <c r="U42" s="22">
        <v>7.9739399128848518E-2</v>
      </c>
      <c r="V42" s="22">
        <v>0</v>
      </c>
      <c r="W42" s="22">
        <v>0</v>
      </c>
      <c r="X42" s="111">
        <v>12</v>
      </c>
      <c r="Y42" s="65">
        <v>9.0909090909090912E-2</v>
      </c>
      <c r="Z42" s="65">
        <v>9.0909090909090912E-2</v>
      </c>
      <c r="AA42" s="65">
        <v>0.81818181818181823</v>
      </c>
      <c r="AB42" s="65">
        <v>0</v>
      </c>
      <c r="AC42" s="65">
        <v>0</v>
      </c>
      <c r="AD42" s="65">
        <v>0</v>
      </c>
      <c r="AE42" s="65">
        <v>0</v>
      </c>
      <c r="AF42" s="187">
        <v>0</v>
      </c>
      <c r="AG42" s="6">
        <v>11</v>
      </c>
      <c r="AH42" s="16">
        <v>1</v>
      </c>
      <c r="AI42" s="17">
        <v>2.7272727272727271</v>
      </c>
      <c r="AJ42" s="18">
        <v>6.2727272727272725</v>
      </c>
      <c r="AK42" s="18">
        <v>4.8181818181818183</v>
      </c>
      <c r="AL42" s="15">
        <f t="shared" si="0"/>
        <v>1.3018867924528301</v>
      </c>
      <c r="AM42" s="19">
        <v>94000</v>
      </c>
      <c r="AN42" s="19">
        <v>141000</v>
      </c>
      <c r="AO42" s="15">
        <v>0.66465032258064505</v>
      </c>
      <c r="AP42" s="18">
        <v>3.4545454545454546</v>
      </c>
      <c r="AQ42" s="20">
        <v>16.636363636363637</v>
      </c>
      <c r="AR42" s="16">
        <v>0.54545454545454541</v>
      </c>
      <c r="AS42" s="16">
        <v>0.36363636363636365</v>
      </c>
      <c r="AT42" s="16">
        <v>9.0909090909090912E-2</v>
      </c>
      <c r="AU42" s="16">
        <v>0</v>
      </c>
      <c r="AV42" s="8"/>
      <c r="AW42" s="8" t="s">
        <v>44</v>
      </c>
      <c r="AX42" s="8" t="s">
        <v>44</v>
      </c>
      <c r="AY42" s="8"/>
      <c r="AZ42" s="8"/>
      <c r="BA42" s="8"/>
      <c r="BB42" s="8"/>
      <c r="BC42" s="8"/>
      <c r="BD42" s="8"/>
      <c r="BE42" s="8"/>
      <c r="BF42" s="10"/>
      <c r="BG42" s="24" t="s">
        <v>794</v>
      </c>
      <c r="BH42" s="9">
        <v>65.000000000000014</v>
      </c>
      <c r="BI42" s="21">
        <v>0.38690476190476197</v>
      </c>
      <c r="BJ42" s="9">
        <v>13.000000000000002</v>
      </c>
      <c r="BK42" s="23">
        <v>0.16666666666666666</v>
      </c>
      <c r="BL42" s="23">
        <v>0.70833333333333337</v>
      </c>
      <c r="BM42" s="9" t="s">
        <v>767</v>
      </c>
      <c r="BN42" s="9" t="s">
        <v>767</v>
      </c>
      <c r="BO42" s="9" t="s">
        <v>767</v>
      </c>
      <c r="BP42" s="9" t="s">
        <v>767</v>
      </c>
      <c r="BQ42" s="9" t="s">
        <v>767</v>
      </c>
      <c r="BR42" s="9" t="s">
        <v>767</v>
      </c>
      <c r="BS42" s="10" t="s">
        <v>91</v>
      </c>
      <c r="BT42" s="10" t="s">
        <v>91</v>
      </c>
      <c r="BU42" s="10" t="s">
        <v>91</v>
      </c>
      <c r="BV42" s="10" t="s">
        <v>91</v>
      </c>
      <c r="BW42" s="10" t="s">
        <v>91</v>
      </c>
      <c r="BX42" s="10" t="s">
        <v>91</v>
      </c>
      <c r="BY42" s="10" t="s">
        <v>91</v>
      </c>
      <c r="BZ42" s="10" t="s">
        <v>34</v>
      </c>
      <c r="CA42" s="10" t="s">
        <v>91</v>
      </c>
      <c r="CB42" s="10" t="s">
        <v>91</v>
      </c>
      <c r="CC42" s="11" t="s">
        <v>33</v>
      </c>
      <c r="CD42" s="11" t="s">
        <v>44</v>
      </c>
      <c r="CE42" s="7"/>
      <c r="CF42" s="7"/>
      <c r="CG42" s="7"/>
      <c r="CH42" s="7" t="s">
        <v>44</v>
      </c>
      <c r="CI42" s="7"/>
      <c r="CJ42" s="7"/>
      <c r="CK42" s="7"/>
      <c r="CL42" s="9" t="s">
        <v>44</v>
      </c>
      <c r="CM42" s="26">
        <v>0.05</v>
      </c>
      <c r="CN42" s="26">
        <v>0</v>
      </c>
      <c r="CO42" s="26">
        <v>0</v>
      </c>
      <c r="CP42" s="26">
        <v>0.05</v>
      </c>
      <c r="CQ42" s="26">
        <v>0.3</v>
      </c>
      <c r="CR42" s="26">
        <v>0.15</v>
      </c>
      <c r="CS42" s="26">
        <v>0.4</v>
      </c>
      <c r="CT42" s="26">
        <v>0.05</v>
      </c>
      <c r="CU42" s="10" t="s">
        <v>33</v>
      </c>
      <c r="CV42" s="27"/>
      <c r="CW42" s="4" t="s">
        <v>44</v>
      </c>
      <c r="CX42" s="4" t="s">
        <v>261</v>
      </c>
      <c r="CY42" s="21">
        <v>0.05</v>
      </c>
      <c r="CZ42" s="5">
        <v>2</v>
      </c>
      <c r="DA42" s="5">
        <v>0</v>
      </c>
      <c r="DB42" s="5">
        <v>0</v>
      </c>
      <c r="DC42" s="5">
        <v>4</v>
      </c>
      <c r="DD42" s="5">
        <v>0</v>
      </c>
      <c r="DE42" s="5">
        <v>0</v>
      </c>
      <c r="DF42" s="5">
        <v>0</v>
      </c>
      <c r="DG42" s="5">
        <v>6</v>
      </c>
      <c r="DH42" s="12">
        <v>0</v>
      </c>
      <c r="DI42" s="12">
        <v>0</v>
      </c>
      <c r="DJ42" s="12">
        <v>0</v>
      </c>
      <c r="DK42" s="12">
        <v>6</v>
      </c>
      <c r="DL42" s="12">
        <v>0</v>
      </c>
      <c r="DM42" s="12">
        <v>0</v>
      </c>
      <c r="DN42" s="12">
        <v>0</v>
      </c>
      <c r="DO42" s="12">
        <v>6</v>
      </c>
      <c r="DP42" s="7" t="s">
        <v>34</v>
      </c>
      <c r="DQ42" s="7" t="s">
        <v>91</v>
      </c>
      <c r="DR42" s="7" t="s">
        <v>34</v>
      </c>
      <c r="DS42" s="7" t="s">
        <v>34</v>
      </c>
      <c r="DT42" s="7" t="s">
        <v>34</v>
      </c>
      <c r="DU42" s="7" t="s">
        <v>91</v>
      </c>
      <c r="DV42" s="7" t="s">
        <v>34</v>
      </c>
      <c r="DW42" s="7" t="s">
        <v>34</v>
      </c>
      <c r="DX42" s="7" t="s">
        <v>34</v>
      </c>
      <c r="DY42" s="7" t="s">
        <v>34</v>
      </c>
      <c r="DZ42" s="7" t="s">
        <v>34</v>
      </c>
      <c r="EA42" s="7" t="s">
        <v>91</v>
      </c>
      <c r="EB42" s="7" t="s">
        <v>34</v>
      </c>
      <c r="EC42" s="6" t="s">
        <v>44</v>
      </c>
      <c r="ED42" s="6"/>
      <c r="EE42" s="6" t="s">
        <v>44</v>
      </c>
      <c r="EF42" s="6"/>
      <c r="EG42" s="63" t="s">
        <v>887</v>
      </c>
      <c r="EH42" s="64" t="s">
        <v>888</v>
      </c>
      <c r="EI42" s="57"/>
    </row>
    <row r="43" spans="1:139" x14ac:dyDescent="0.2">
      <c r="A43" s="57">
        <v>41</v>
      </c>
      <c r="B43" s="3" t="s">
        <v>483</v>
      </c>
      <c r="C43" s="2" t="s">
        <v>484</v>
      </c>
      <c r="D43" s="2" t="s">
        <v>485</v>
      </c>
      <c r="E43" s="2" t="s">
        <v>486</v>
      </c>
      <c r="F43" s="2" t="s">
        <v>487</v>
      </c>
      <c r="G43" s="2" t="s">
        <v>488</v>
      </c>
      <c r="H43" s="2" t="s">
        <v>489</v>
      </c>
      <c r="I43" s="6" t="s">
        <v>572</v>
      </c>
      <c r="J43" s="6" t="s">
        <v>562</v>
      </c>
      <c r="K43" s="6" t="s">
        <v>44</v>
      </c>
      <c r="L43" s="6" t="s">
        <v>33</v>
      </c>
      <c r="M43" s="6" t="s">
        <v>33</v>
      </c>
      <c r="N43" s="158" t="s">
        <v>44</v>
      </c>
      <c r="O43" s="29">
        <v>31131</v>
      </c>
      <c r="P43" s="29">
        <v>175422</v>
      </c>
      <c r="Q43" s="29">
        <v>16523</v>
      </c>
      <c r="R43" s="30">
        <v>680117</v>
      </c>
      <c r="S43" s="22">
        <v>0.91714513826297539</v>
      </c>
      <c r="T43" s="22">
        <v>8.2854861737024665E-2</v>
      </c>
      <c r="U43" s="22">
        <v>0</v>
      </c>
      <c r="V43" s="22">
        <v>0</v>
      </c>
      <c r="W43" s="22">
        <v>0</v>
      </c>
      <c r="X43" s="111">
        <v>17</v>
      </c>
      <c r="Y43" s="65">
        <v>0</v>
      </c>
      <c r="Z43" s="65">
        <v>0</v>
      </c>
      <c r="AA43" s="65">
        <v>1</v>
      </c>
      <c r="AB43" s="65">
        <v>0</v>
      </c>
      <c r="AC43" s="65">
        <v>0</v>
      </c>
      <c r="AD43" s="65">
        <v>0</v>
      </c>
      <c r="AE43" s="65">
        <v>0</v>
      </c>
      <c r="AF43" s="187">
        <v>0</v>
      </c>
      <c r="AG43" s="6">
        <v>12</v>
      </c>
      <c r="AH43" s="16">
        <v>1</v>
      </c>
      <c r="AI43" s="17">
        <v>2.5</v>
      </c>
      <c r="AJ43" s="18">
        <v>5.916666666666667</v>
      </c>
      <c r="AK43" s="18">
        <v>5</v>
      </c>
      <c r="AL43" s="15">
        <f t="shared" si="0"/>
        <v>1.1833333333333333</v>
      </c>
      <c r="AM43" s="19">
        <v>98000</v>
      </c>
      <c r="AN43" s="19">
        <v>150000</v>
      </c>
      <c r="AO43" s="15">
        <v>0.65122111111111114</v>
      </c>
      <c r="AP43" s="18">
        <v>3.5</v>
      </c>
      <c r="AQ43" s="20">
        <v>18.666666666666668</v>
      </c>
      <c r="AR43" s="16">
        <v>0</v>
      </c>
      <c r="AS43" s="16">
        <v>0.41666666666666669</v>
      </c>
      <c r="AT43" s="16">
        <v>0.58333333333333337</v>
      </c>
      <c r="AU43" s="16">
        <v>0</v>
      </c>
      <c r="AV43" s="8"/>
      <c r="AW43" s="8" t="s">
        <v>44</v>
      </c>
      <c r="AX43" s="8" t="s">
        <v>44</v>
      </c>
      <c r="AY43" s="8"/>
      <c r="AZ43" s="8"/>
      <c r="BA43" s="8"/>
      <c r="BB43" s="8"/>
      <c r="BC43" s="8"/>
      <c r="BD43" s="8"/>
      <c r="BE43" s="8"/>
      <c r="BF43" s="10"/>
      <c r="BG43" s="24" t="s">
        <v>795</v>
      </c>
      <c r="BH43" s="9">
        <v>60</v>
      </c>
      <c r="BI43" s="21">
        <v>0.35714285714285715</v>
      </c>
      <c r="BJ43" s="9">
        <v>12</v>
      </c>
      <c r="BK43" s="23">
        <v>0.25</v>
      </c>
      <c r="BL43" s="23">
        <v>0.75</v>
      </c>
      <c r="BM43" s="9" t="s">
        <v>767</v>
      </c>
      <c r="BN43" s="9" t="s">
        <v>767</v>
      </c>
      <c r="BO43" s="9" t="s">
        <v>767</v>
      </c>
      <c r="BP43" s="9" t="s">
        <v>767</v>
      </c>
      <c r="BQ43" s="9" t="s">
        <v>767</v>
      </c>
      <c r="BR43" s="9" t="s">
        <v>767</v>
      </c>
      <c r="BS43" s="10" t="s">
        <v>91</v>
      </c>
      <c r="BT43" s="10" t="s">
        <v>91</v>
      </c>
      <c r="BU43" s="10" t="s">
        <v>91</v>
      </c>
      <c r="BV43" s="10" t="s">
        <v>91</v>
      </c>
      <c r="BW43" s="10" t="s">
        <v>91</v>
      </c>
      <c r="BX43" s="10" t="s">
        <v>91</v>
      </c>
      <c r="BY43" s="10" t="s">
        <v>91</v>
      </c>
      <c r="BZ43" s="10" t="s">
        <v>34</v>
      </c>
      <c r="CA43" s="10" t="s">
        <v>91</v>
      </c>
      <c r="CB43" s="10" t="s">
        <v>91</v>
      </c>
      <c r="CC43" s="11" t="s">
        <v>33</v>
      </c>
      <c r="CD43" s="11" t="s">
        <v>44</v>
      </c>
      <c r="CE43" s="7"/>
      <c r="CF43" s="7"/>
      <c r="CG43" s="7"/>
      <c r="CH43" s="7"/>
      <c r="CI43" s="7" t="s">
        <v>44</v>
      </c>
      <c r="CJ43" s="7" t="s">
        <v>44</v>
      </c>
      <c r="CK43" s="7" t="s">
        <v>490</v>
      </c>
      <c r="CL43" s="9" t="s">
        <v>44</v>
      </c>
      <c r="CM43" s="26">
        <v>0.1</v>
      </c>
      <c r="CN43" s="26">
        <v>0</v>
      </c>
      <c r="CO43" s="26">
        <v>0</v>
      </c>
      <c r="CP43" s="26">
        <v>0.2</v>
      </c>
      <c r="CQ43" s="26">
        <v>0</v>
      </c>
      <c r="CR43" s="26">
        <v>0</v>
      </c>
      <c r="CS43" s="26">
        <v>0.7</v>
      </c>
      <c r="CT43" s="26">
        <v>0</v>
      </c>
      <c r="CU43" s="10" t="s">
        <v>33</v>
      </c>
      <c r="CV43" s="27"/>
      <c r="CW43" s="4" t="s">
        <v>33</v>
      </c>
      <c r="CX43" s="4"/>
      <c r="CY43" s="21">
        <v>0.15</v>
      </c>
      <c r="CZ43" s="5">
        <v>0</v>
      </c>
      <c r="DA43" s="5">
        <v>0</v>
      </c>
      <c r="DB43" s="5">
        <v>5</v>
      </c>
      <c r="DC43" s="5">
        <v>0</v>
      </c>
      <c r="DD43" s="5">
        <v>0</v>
      </c>
      <c r="DE43" s="5">
        <v>0</v>
      </c>
      <c r="DF43" s="5">
        <v>0</v>
      </c>
      <c r="DG43" s="5">
        <v>5</v>
      </c>
      <c r="DH43" s="12">
        <v>0</v>
      </c>
      <c r="DI43" s="12">
        <v>0</v>
      </c>
      <c r="DJ43" s="12">
        <v>5</v>
      </c>
      <c r="DK43" s="12">
        <v>0</v>
      </c>
      <c r="DL43" s="12">
        <v>0</v>
      </c>
      <c r="DM43" s="12">
        <v>0</v>
      </c>
      <c r="DN43" s="12">
        <v>0</v>
      </c>
      <c r="DO43" s="12">
        <v>5</v>
      </c>
      <c r="DP43" s="7" t="s">
        <v>34</v>
      </c>
      <c r="DQ43" s="7" t="s">
        <v>34</v>
      </c>
      <c r="DR43" s="7" t="s">
        <v>34</v>
      </c>
      <c r="DS43" s="7" t="s">
        <v>34</v>
      </c>
      <c r="DT43" s="7" t="s">
        <v>34</v>
      </c>
      <c r="DU43" s="7" t="s">
        <v>34</v>
      </c>
      <c r="DV43" s="7" t="s">
        <v>34</v>
      </c>
      <c r="DW43" s="7" t="s">
        <v>34</v>
      </c>
      <c r="DX43" s="7" t="s">
        <v>34</v>
      </c>
      <c r="DY43" s="7" t="s">
        <v>34</v>
      </c>
      <c r="DZ43" s="7" t="s">
        <v>34</v>
      </c>
      <c r="EA43" s="7" t="s">
        <v>34</v>
      </c>
      <c r="EB43" s="7" t="s">
        <v>34</v>
      </c>
      <c r="EC43" s="6"/>
      <c r="ED43" s="6" t="s">
        <v>44</v>
      </c>
      <c r="EE43" s="6"/>
      <c r="EF43" s="6"/>
      <c r="EG43" s="63" t="s">
        <v>889</v>
      </c>
      <c r="EH43" s="64" t="s">
        <v>890</v>
      </c>
      <c r="EI43" s="57"/>
    </row>
    <row r="44" spans="1:139" x14ac:dyDescent="0.2">
      <c r="A44" s="57">
        <v>42</v>
      </c>
      <c r="B44" s="3" t="s">
        <v>318</v>
      </c>
      <c r="C44" s="2" t="s">
        <v>319</v>
      </c>
      <c r="D44" s="2" t="s">
        <v>320</v>
      </c>
      <c r="E44" s="2" t="s">
        <v>321</v>
      </c>
      <c r="F44" s="2" t="s">
        <v>322</v>
      </c>
      <c r="G44" s="2" t="s">
        <v>682</v>
      </c>
      <c r="H44" s="2" t="s">
        <v>323</v>
      </c>
      <c r="I44" s="6" t="s">
        <v>572</v>
      </c>
      <c r="J44" s="6" t="s">
        <v>561</v>
      </c>
      <c r="K44" s="6" t="s">
        <v>33</v>
      </c>
      <c r="L44" s="6" t="s">
        <v>33</v>
      </c>
      <c r="M44" s="6" t="s">
        <v>44</v>
      </c>
      <c r="N44" s="158" t="s">
        <v>44</v>
      </c>
      <c r="O44" s="29">
        <v>2490</v>
      </c>
      <c r="P44" s="29">
        <v>11556</v>
      </c>
      <c r="Q44" s="29">
        <v>960</v>
      </c>
      <c r="R44" s="30">
        <v>75592</v>
      </c>
      <c r="S44" s="94"/>
      <c r="T44" s="94"/>
      <c r="U44" s="94"/>
      <c r="V44" s="94"/>
      <c r="W44" s="94"/>
      <c r="X44" s="111">
        <v>1</v>
      </c>
      <c r="Y44" s="65">
        <v>0</v>
      </c>
      <c r="Z44" s="65">
        <v>0</v>
      </c>
      <c r="AA44" s="65">
        <v>1</v>
      </c>
      <c r="AB44" s="65">
        <v>0</v>
      </c>
      <c r="AC44" s="65">
        <v>0</v>
      </c>
      <c r="AD44" s="65">
        <v>0</v>
      </c>
      <c r="AE44" s="65">
        <v>0</v>
      </c>
      <c r="AF44" s="187">
        <v>0</v>
      </c>
      <c r="AG44" s="6">
        <v>1</v>
      </c>
      <c r="AH44" s="16">
        <v>1</v>
      </c>
      <c r="AI44" s="17">
        <v>2</v>
      </c>
      <c r="AJ44" s="18">
        <v>2</v>
      </c>
      <c r="AK44" s="18">
        <v>5</v>
      </c>
      <c r="AL44" s="15">
        <f t="shared" si="0"/>
        <v>0.4</v>
      </c>
      <c r="AM44" s="19">
        <v>10000</v>
      </c>
      <c r="AN44" s="19">
        <v>150000</v>
      </c>
      <c r="AO44" s="15">
        <v>6.9279999999999994E-2</v>
      </c>
      <c r="AP44" s="18">
        <v>5</v>
      </c>
      <c r="AQ44" s="20">
        <v>12</v>
      </c>
      <c r="AR44" s="16">
        <v>0</v>
      </c>
      <c r="AS44" s="16">
        <v>1</v>
      </c>
      <c r="AT44" s="16">
        <v>0</v>
      </c>
      <c r="AU44" s="16">
        <v>0</v>
      </c>
      <c r="AV44" s="8"/>
      <c r="AW44" s="8" t="s">
        <v>44</v>
      </c>
      <c r="AX44" s="8" t="s">
        <v>44</v>
      </c>
      <c r="AY44" s="8"/>
      <c r="AZ44" s="8"/>
      <c r="BA44" s="8"/>
      <c r="BB44" s="8"/>
      <c r="BC44" s="8"/>
      <c r="BD44" s="8"/>
      <c r="BE44" s="8"/>
      <c r="BF44" s="10"/>
      <c r="BG44" s="24" t="s">
        <v>795</v>
      </c>
      <c r="BH44" s="9">
        <v>60</v>
      </c>
      <c r="BI44" s="21">
        <v>0.35714285714285715</v>
      </c>
      <c r="BJ44" s="9">
        <v>12</v>
      </c>
      <c r="BK44" s="23">
        <v>0.25</v>
      </c>
      <c r="BL44" s="23">
        <v>0.75</v>
      </c>
      <c r="BM44" s="9" t="s">
        <v>767</v>
      </c>
      <c r="BN44" s="9" t="s">
        <v>767</v>
      </c>
      <c r="BO44" s="9" t="s">
        <v>767</v>
      </c>
      <c r="BP44" s="9" t="s">
        <v>767</v>
      </c>
      <c r="BQ44" s="9" t="s">
        <v>767</v>
      </c>
      <c r="BR44" s="9" t="s">
        <v>767</v>
      </c>
      <c r="BS44" s="10" t="s">
        <v>91</v>
      </c>
      <c r="BT44" s="10" t="s">
        <v>91</v>
      </c>
      <c r="BU44" s="10" t="s">
        <v>34</v>
      </c>
      <c r="BV44" s="10" t="s">
        <v>91</v>
      </c>
      <c r="BW44" s="10" t="s">
        <v>91</v>
      </c>
      <c r="BX44" s="10" t="s">
        <v>91</v>
      </c>
      <c r="BY44" s="10" t="s">
        <v>91</v>
      </c>
      <c r="BZ44" s="10" t="s">
        <v>91</v>
      </c>
      <c r="CA44" s="10" t="s">
        <v>91</v>
      </c>
      <c r="CB44" s="10" t="s">
        <v>34</v>
      </c>
      <c r="CC44" s="11" t="s">
        <v>44</v>
      </c>
      <c r="CD44" s="11" t="s">
        <v>33</v>
      </c>
      <c r="CE44" s="7" t="s">
        <v>44</v>
      </c>
      <c r="CF44" s="7"/>
      <c r="CG44" s="7"/>
      <c r="CH44" s="7"/>
      <c r="CI44" s="7"/>
      <c r="CJ44" s="7" t="s">
        <v>44</v>
      </c>
      <c r="CK44" s="7" t="s">
        <v>324</v>
      </c>
      <c r="CL44" s="9" t="s">
        <v>44</v>
      </c>
      <c r="CM44" s="26">
        <v>0</v>
      </c>
      <c r="CN44" s="26">
        <v>0</v>
      </c>
      <c r="CO44" s="26">
        <v>0</v>
      </c>
      <c r="CP44" s="26">
        <v>0</v>
      </c>
      <c r="CQ44" s="26">
        <v>0.1</v>
      </c>
      <c r="CR44" s="26">
        <v>0.1</v>
      </c>
      <c r="CS44" s="26">
        <v>0.8</v>
      </c>
      <c r="CT44" s="26">
        <v>0</v>
      </c>
      <c r="CU44" s="10" t="s">
        <v>44</v>
      </c>
      <c r="CV44" s="27"/>
      <c r="CW44" s="4" t="s">
        <v>33</v>
      </c>
      <c r="CX44" s="4"/>
      <c r="CY44" s="21">
        <v>0</v>
      </c>
      <c r="CZ44" s="5">
        <v>0</v>
      </c>
      <c r="DA44" s="5">
        <v>0</v>
      </c>
      <c r="DB44" s="5">
        <v>0</v>
      </c>
      <c r="DC44" s="5">
        <v>0</v>
      </c>
      <c r="DD44" s="5">
        <v>0</v>
      </c>
      <c r="DE44" s="5">
        <v>0</v>
      </c>
      <c r="DF44" s="5">
        <v>0</v>
      </c>
      <c r="DG44" s="5">
        <v>0</v>
      </c>
      <c r="DH44" s="12">
        <v>0</v>
      </c>
      <c r="DI44" s="12">
        <v>0</v>
      </c>
      <c r="DJ44" s="12">
        <v>0</v>
      </c>
      <c r="DK44" s="12">
        <v>0</v>
      </c>
      <c r="DL44" s="12">
        <v>0</v>
      </c>
      <c r="DM44" s="12">
        <v>0</v>
      </c>
      <c r="DN44" s="12">
        <v>0</v>
      </c>
      <c r="DO44" s="12">
        <v>0</v>
      </c>
      <c r="DP44" s="7" t="s">
        <v>34</v>
      </c>
      <c r="DQ44" s="7" t="s">
        <v>35</v>
      </c>
      <c r="DR44" s="7" t="s">
        <v>34</v>
      </c>
      <c r="DS44" s="7" t="s">
        <v>34</v>
      </c>
      <c r="DT44" s="7" t="s">
        <v>34</v>
      </c>
      <c r="DU44" s="7" t="s">
        <v>34</v>
      </c>
      <c r="DV44" s="7" t="s">
        <v>35</v>
      </c>
      <c r="DW44" s="7" t="s">
        <v>91</v>
      </c>
      <c r="DX44" s="7" t="s">
        <v>91</v>
      </c>
      <c r="DY44" s="7" t="s">
        <v>34</v>
      </c>
      <c r="DZ44" s="7" t="s">
        <v>34</v>
      </c>
      <c r="EA44" s="7" t="s">
        <v>34</v>
      </c>
      <c r="EB44" s="7" t="s">
        <v>34</v>
      </c>
      <c r="EC44" s="6"/>
      <c r="ED44" s="6" t="s">
        <v>44</v>
      </c>
      <c r="EE44" s="6"/>
      <c r="EF44" s="6"/>
      <c r="EG44" s="63" t="s">
        <v>872</v>
      </c>
      <c r="EH44" s="64"/>
      <c r="EI44" s="57"/>
    </row>
    <row r="45" spans="1:139" x14ac:dyDescent="0.2">
      <c r="A45" s="57">
        <v>43</v>
      </c>
      <c r="B45" s="3" t="s">
        <v>408</v>
      </c>
      <c r="C45" s="2" t="s">
        <v>409</v>
      </c>
      <c r="D45" s="2" t="s">
        <v>410</v>
      </c>
      <c r="E45" s="2"/>
      <c r="F45" s="2" t="s">
        <v>411</v>
      </c>
      <c r="G45" s="2" t="s">
        <v>683</v>
      </c>
      <c r="H45" s="2" t="s">
        <v>412</v>
      </c>
      <c r="I45" s="6" t="s">
        <v>572</v>
      </c>
      <c r="J45" s="6" t="s">
        <v>557</v>
      </c>
      <c r="K45" s="6" t="s">
        <v>33</v>
      </c>
      <c r="L45" s="6" t="s">
        <v>44</v>
      </c>
      <c r="M45" s="6" t="s">
        <v>33</v>
      </c>
      <c r="N45" s="208" t="s">
        <v>44</v>
      </c>
      <c r="O45" s="29">
        <v>93220</v>
      </c>
      <c r="P45" s="29">
        <v>377426</v>
      </c>
      <c r="Q45" s="29">
        <v>17544</v>
      </c>
      <c r="R45" s="30">
        <v>1244704</v>
      </c>
      <c r="S45" s="22">
        <v>0.83356283903642958</v>
      </c>
      <c r="T45" s="22">
        <v>7.3572512018921774E-2</v>
      </c>
      <c r="U45" s="22">
        <v>9.2864648944648687E-2</v>
      </c>
      <c r="V45" s="22">
        <v>0</v>
      </c>
      <c r="W45" s="22">
        <v>0</v>
      </c>
      <c r="X45" s="111">
        <v>16</v>
      </c>
      <c r="Y45" s="65">
        <v>0</v>
      </c>
      <c r="Z45" s="65">
        <v>0</v>
      </c>
      <c r="AA45" s="65">
        <v>1</v>
      </c>
      <c r="AB45" s="65">
        <v>0</v>
      </c>
      <c r="AC45" s="65">
        <v>0</v>
      </c>
      <c r="AD45" s="65">
        <v>0</v>
      </c>
      <c r="AE45" s="65">
        <v>0</v>
      </c>
      <c r="AF45" s="187">
        <v>0</v>
      </c>
      <c r="AG45" s="6">
        <v>20</v>
      </c>
      <c r="AH45" s="16">
        <v>1</v>
      </c>
      <c r="AI45" s="17">
        <v>1.8</v>
      </c>
      <c r="AJ45" s="18">
        <v>3.5</v>
      </c>
      <c r="AK45" s="18">
        <v>5</v>
      </c>
      <c r="AL45" s="15">
        <f t="shared" si="0"/>
        <v>0.7</v>
      </c>
      <c r="AM45" s="19">
        <v>92000</v>
      </c>
      <c r="AN45" s="19">
        <v>150000</v>
      </c>
      <c r="AO45" s="15">
        <v>0.61212433333333327</v>
      </c>
      <c r="AP45" s="18">
        <v>3.45</v>
      </c>
      <c r="AQ45" s="20">
        <v>14.5</v>
      </c>
      <c r="AR45" s="16">
        <v>0.9</v>
      </c>
      <c r="AS45" s="16">
        <v>0.1</v>
      </c>
      <c r="AT45" s="16">
        <v>0</v>
      </c>
      <c r="AU45" s="16">
        <v>0</v>
      </c>
      <c r="AV45" s="8" t="s">
        <v>44</v>
      </c>
      <c r="AW45" s="8" t="s">
        <v>44</v>
      </c>
      <c r="AX45" s="8" t="s">
        <v>44</v>
      </c>
      <c r="AY45" s="8"/>
      <c r="AZ45" s="8"/>
      <c r="BA45" s="8" t="s">
        <v>44</v>
      </c>
      <c r="BB45" s="8" t="s">
        <v>44</v>
      </c>
      <c r="BC45" s="8"/>
      <c r="BD45" s="8"/>
      <c r="BE45" s="8"/>
      <c r="BF45" s="10"/>
      <c r="BG45" s="24" t="s">
        <v>796</v>
      </c>
      <c r="BH45" s="9">
        <v>70</v>
      </c>
      <c r="BI45" s="21">
        <v>0.41666666666666669</v>
      </c>
      <c r="BJ45" s="9">
        <v>14</v>
      </c>
      <c r="BK45" s="23">
        <v>0.16666666666666666</v>
      </c>
      <c r="BL45" s="23">
        <v>0.75</v>
      </c>
      <c r="BM45" s="9" t="s">
        <v>767</v>
      </c>
      <c r="BN45" s="9" t="s">
        <v>767</v>
      </c>
      <c r="BO45" s="9" t="s">
        <v>767</v>
      </c>
      <c r="BP45" s="9" t="s">
        <v>767</v>
      </c>
      <c r="BQ45" s="9" t="s">
        <v>767</v>
      </c>
      <c r="BR45" s="9" t="s">
        <v>767</v>
      </c>
      <c r="BS45" s="10" t="s">
        <v>91</v>
      </c>
      <c r="BT45" s="10" t="s">
        <v>91</v>
      </c>
      <c r="BU45" s="10" t="s">
        <v>91</v>
      </c>
      <c r="BV45" s="10" t="s">
        <v>91</v>
      </c>
      <c r="BW45" s="10" t="s">
        <v>91</v>
      </c>
      <c r="BX45" s="10" t="s">
        <v>91</v>
      </c>
      <c r="BY45" s="10" t="s">
        <v>91</v>
      </c>
      <c r="BZ45" s="10" t="s">
        <v>34</v>
      </c>
      <c r="CA45" s="10" t="s">
        <v>91</v>
      </c>
      <c r="CB45" s="10" t="s">
        <v>91</v>
      </c>
      <c r="CC45" s="11" t="s">
        <v>33</v>
      </c>
      <c r="CD45" s="11" t="s">
        <v>44</v>
      </c>
      <c r="CE45" s="7" t="s">
        <v>44</v>
      </c>
      <c r="CF45" s="7"/>
      <c r="CG45" s="7"/>
      <c r="CH45" s="7" t="s">
        <v>44</v>
      </c>
      <c r="CI45" s="7" t="s">
        <v>44</v>
      </c>
      <c r="CJ45" s="7" t="s">
        <v>44</v>
      </c>
      <c r="CK45" s="7"/>
      <c r="CL45" s="9" t="s">
        <v>44</v>
      </c>
      <c r="CM45" s="26">
        <v>0.2</v>
      </c>
      <c r="CN45" s="26">
        <v>0</v>
      </c>
      <c r="CO45" s="26">
        <v>0</v>
      </c>
      <c r="CP45" s="26">
        <v>0.05</v>
      </c>
      <c r="CQ45" s="26">
        <v>0.15</v>
      </c>
      <c r="CR45" s="26">
        <v>0.2</v>
      </c>
      <c r="CS45" s="26">
        <v>0.4</v>
      </c>
      <c r="CT45" s="26">
        <v>0</v>
      </c>
      <c r="CU45" s="10" t="s">
        <v>33</v>
      </c>
      <c r="CV45" s="27"/>
      <c r="CW45" s="4" t="s">
        <v>33</v>
      </c>
      <c r="CX45" s="4"/>
      <c r="CY45" s="21">
        <v>0</v>
      </c>
      <c r="CZ45" s="5">
        <v>0</v>
      </c>
      <c r="DA45" s="5">
        <v>0</v>
      </c>
      <c r="DB45" s="5">
        <v>4</v>
      </c>
      <c r="DC45" s="5">
        <v>0</v>
      </c>
      <c r="DD45" s="5">
        <v>0</v>
      </c>
      <c r="DE45" s="5">
        <v>0</v>
      </c>
      <c r="DF45" s="5">
        <v>0</v>
      </c>
      <c r="DG45" s="5">
        <v>4</v>
      </c>
      <c r="DH45" s="12">
        <v>0</v>
      </c>
      <c r="DI45" s="12">
        <v>0</v>
      </c>
      <c r="DJ45" s="12">
        <v>6</v>
      </c>
      <c r="DK45" s="12">
        <v>0</v>
      </c>
      <c r="DL45" s="12">
        <v>0</v>
      </c>
      <c r="DM45" s="12">
        <v>0</v>
      </c>
      <c r="DN45" s="12">
        <v>0</v>
      </c>
      <c r="DO45" s="12">
        <v>6</v>
      </c>
      <c r="DP45" s="7" t="s">
        <v>35</v>
      </c>
      <c r="DQ45" s="7" t="s">
        <v>35</v>
      </c>
      <c r="DR45" s="7" t="s">
        <v>34</v>
      </c>
      <c r="DS45" s="7" t="s">
        <v>34</v>
      </c>
      <c r="DT45" s="7" t="s">
        <v>34</v>
      </c>
      <c r="DU45" s="7" t="s">
        <v>34</v>
      </c>
      <c r="DV45" s="7" t="s">
        <v>34</v>
      </c>
      <c r="DW45" s="7" t="s">
        <v>34</v>
      </c>
      <c r="DX45" s="7" t="s">
        <v>34</v>
      </c>
      <c r="DY45" s="7" t="s">
        <v>34</v>
      </c>
      <c r="DZ45" s="7" t="s">
        <v>34</v>
      </c>
      <c r="EA45" s="7" t="s">
        <v>34</v>
      </c>
      <c r="EB45" s="7" t="s">
        <v>34</v>
      </c>
      <c r="EC45" s="6" t="s">
        <v>44</v>
      </c>
      <c r="ED45" s="6"/>
      <c r="EE45" s="6" t="s">
        <v>44</v>
      </c>
      <c r="EF45" s="6"/>
      <c r="EG45" s="63" t="s">
        <v>891</v>
      </c>
      <c r="EH45" s="64" t="s">
        <v>892</v>
      </c>
      <c r="EI45" s="57"/>
    </row>
    <row r="46" spans="1:139" x14ac:dyDescent="0.2">
      <c r="A46" s="57">
        <v>44</v>
      </c>
      <c r="B46" s="3" t="s">
        <v>542</v>
      </c>
      <c r="C46" s="2" t="s">
        <v>546</v>
      </c>
      <c r="D46" s="2" t="s">
        <v>1103</v>
      </c>
      <c r="E46" s="2" t="s">
        <v>1104</v>
      </c>
      <c r="F46" s="2" t="s">
        <v>1105</v>
      </c>
      <c r="G46" s="2" t="s">
        <v>1106</v>
      </c>
      <c r="H46" s="2" t="s">
        <v>1107</v>
      </c>
      <c r="I46" s="6" t="s">
        <v>572</v>
      </c>
      <c r="J46" s="6" t="s">
        <v>554</v>
      </c>
      <c r="K46" s="6" t="s">
        <v>44</v>
      </c>
      <c r="L46" s="6" t="s">
        <v>33</v>
      </c>
      <c r="M46" s="6" t="s">
        <v>33</v>
      </c>
      <c r="N46" s="158" t="s">
        <v>44</v>
      </c>
      <c r="O46" s="29">
        <v>70458962</v>
      </c>
      <c r="P46" s="29">
        <v>48547767</v>
      </c>
      <c r="Q46" s="29">
        <v>3068116</v>
      </c>
      <c r="R46" s="30">
        <v>617027801</v>
      </c>
      <c r="S46" s="22">
        <v>0.33</v>
      </c>
      <c r="T46" s="22">
        <v>0.17</v>
      </c>
      <c r="U46" s="22">
        <v>0.39</v>
      </c>
      <c r="V46" s="94"/>
      <c r="W46" s="22">
        <v>0.11</v>
      </c>
      <c r="X46" s="186">
        <v>1030</v>
      </c>
      <c r="Y46" s="65">
        <v>0</v>
      </c>
      <c r="Z46" s="65">
        <v>0.17</v>
      </c>
      <c r="AA46" s="65">
        <v>0.17</v>
      </c>
      <c r="AB46" s="65">
        <v>0.5</v>
      </c>
      <c r="AC46" s="65">
        <v>0</v>
      </c>
      <c r="AD46" s="65">
        <v>0</v>
      </c>
      <c r="AE46" s="65">
        <v>0</v>
      </c>
      <c r="AF46" s="187">
        <v>0.16</v>
      </c>
      <c r="AG46" s="6">
        <v>1030</v>
      </c>
      <c r="AH46" s="16">
        <v>1</v>
      </c>
      <c r="AI46" s="100"/>
      <c r="AJ46" s="18">
        <v>10.91176471</v>
      </c>
      <c r="AK46" s="101"/>
      <c r="AL46" s="102"/>
      <c r="AM46" s="19">
        <v>379446</v>
      </c>
      <c r="AN46" s="103"/>
      <c r="AO46" s="102"/>
      <c r="AP46" s="101"/>
      <c r="AQ46" s="19">
        <v>48</v>
      </c>
      <c r="AR46" s="16">
        <v>0.55371900826446285</v>
      </c>
      <c r="AS46" s="16">
        <v>0.17355371900826447</v>
      </c>
      <c r="AT46" s="16">
        <v>0.27272727272727276</v>
      </c>
      <c r="AU46" s="16">
        <v>0</v>
      </c>
      <c r="AV46" s="8" t="s">
        <v>44</v>
      </c>
      <c r="AW46" s="8" t="s">
        <v>44</v>
      </c>
      <c r="AX46" s="8" t="s">
        <v>44</v>
      </c>
      <c r="AY46" s="8" t="s">
        <v>44</v>
      </c>
      <c r="AZ46" s="8" t="s">
        <v>44</v>
      </c>
      <c r="BA46" s="8" t="s">
        <v>44</v>
      </c>
      <c r="BB46" s="8" t="s">
        <v>44</v>
      </c>
      <c r="BC46" s="8"/>
      <c r="BD46" s="8" t="s">
        <v>44</v>
      </c>
      <c r="BE46" s="8"/>
      <c r="BF46" s="10"/>
      <c r="BG46" s="24" t="s">
        <v>1136</v>
      </c>
      <c r="BH46" s="24">
        <v>140</v>
      </c>
      <c r="BI46" s="21">
        <v>0.83333333333333337</v>
      </c>
      <c r="BJ46" s="24">
        <v>20</v>
      </c>
      <c r="BK46" s="23">
        <v>0.16666666666666666</v>
      </c>
      <c r="BL46" s="23">
        <v>0.95833333333333337</v>
      </c>
      <c r="BM46" s="23">
        <v>0.16666666666666666</v>
      </c>
      <c r="BN46" s="23">
        <v>0.95833333333333337</v>
      </c>
      <c r="BO46" s="23">
        <v>0.16666666666666666</v>
      </c>
      <c r="BP46" s="23">
        <v>0.95833333333333337</v>
      </c>
      <c r="BQ46" s="23">
        <v>0.16666666666666666</v>
      </c>
      <c r="BR46" s="23">
        <v>0.95833333333333337</v>
      </c>
      <c r="BS46" s="10" t="s">
        <v>34</v>
      </c>
      <c r="BT46" s="10" t="s">
        <v>34</v>
      </c>
      <c r="BU46" s="10" t="s">
        <v>34</v>
      </c>
      <c r="BV46" s="10" t="s">
        <v>34</v>
      </c>
      <c r="BW46" s="10" t="s">
        <v>34</v>
      </c>
      <c r="BX46" s="10" t="s">
        <v>91</v>
      </c>
      <c r="BY46" s="10" t="s">
        <v>35</v>
      </c>
      <c r="BZ46" s="10" t="s">
        <v>34</v>
      </c>
      <c r="CA46" s="10" t="s">
        <v>34</v>
      </c>
      <c r="CB46" s="10" t="s">
        <v>91</v>
      </c>
      <c r="CC46" s="11" t="s">
        <v>44</v>
      </c>
      <c r="CD46" s="11" t="s">
        <v>44</v>
      </c>
      <c r="CE46" s="7"/>
      <c r="CF46" s="7"/>
      <c r="CG46" s="7" t="s">
        <v>44</v>
      </c>
      <c r="CH46" s="7"/>
      <c r="CI46" s="7" t="s">
        <v>44</v>
      </c>
      <c r="CJ46" s="7" t="s">
        <v>44</v>
      </c>
      <c r="CK46" s="7" t="s">
        <v>1137</v>
      </c>
      <c r="CL46" s="24" t="s">
        <v>44</v>
      </c>
      <c r="CM46" s="26">
        <v>0.64</v>
      </c>
      <c r="CN46" s="26">
        <v>0</v>
      </c>
      <c r="CO46" s="26">
        <v>0.1</v>
      </c>
      <c r="CP46" s="26">
        <v>0.03</v>
      </c>
      <c r="CQ46" s="26">
        <v>0.03</v>
      </c>
      <c r="CR46" s="26">
        <v>0.05</v>
      </c>
      <c r="CS46" s="26">
        <v>0.09</v>
      </c>
      <c r="CT46" s="26">
        <v>0.06</v>
      </c>
      <c r="CU46" s="10" t="s">
        <v>44</v>
      </c>
      <c r="CV46" s="27">
        <v>2012</v>
      </c>
      <c r="CW46" s="4" t="s">
        <v>44</v>
      </c>
      <c r="CX46" s="4" t="s">
        <v>1138</v>
      </c>
      <c r="CY46" s="190" t="s">
        <v>1133</v>
      </c>
      <c r="CZ46" s="191" t="s">
        <v>220</v>
      </c>
      <c r="DA46" s="191">
        <v>2</v>
      </c>
      <c r="DB46" s="191">
        <v>0</v>
      </c>
      <c r="DC46" s="191" t="s">
        <v>220</v>
      </c>
      <c r="DD46" s="191">
        <v>0</v>
      </c>
      <c r="DE46" s="191">
        <v>0</v>
      </c>
      <c r="DF46" s="191">
        <v>0</v>
      </c>
      <c r="DG46" s="191">
        <v>54</v>
      </c>
      <c r="DH46" s="192" t="s">
        <v>220</v>
      </c>
      <c r="DI46" s="192">
        <v>2</v>
      </c>
      <c r="DJ46" s="192">
        <v>0</v>
      </c>
      <c r="DK46" s="192" t="s">
        <v>220</v>
      </c>
      <c r="DL46" s="192">
        <v>0</v>
      </c>
      <c r="DM46" s="192">
        <v>0</v>
      </c>
      <c r="DN46" s="192">
        <v>2</v>
      </c>
      <c r="DO46" s="12">
        <v>56</v>
      </c>
      <c r="DP46" s="7" t="s">
        <v>34</v>
      </c>
      <c r="DQ46" s="7" t="s">
        <v>34</v>
      </c>
      <c r="DR46" s="7" t="s">
        <v>34</v>
      </c>
      <c r="DS46" s="7" t="s">
        <v>34</v>
      </c>
      <c r="DT46" s="7" t="s">
        <v>34</v>
      </c>
      <c r="DU46" s="7" t="s">
        <v>34</v>
      </c>
      <c r="DV46" s="7" t="s">
        <v>34</v>
      </c>
      <c r="DW46" s="7" t="s">
        <v>34</v>
      </c>
      <c r="DX46" s="7" t="s">
        <v>34</v>
      </c>
      <c r="DY46" s="7" t="s">
        <v>35</v>
      </c>
      <c r="DZ46" s="7" t="s">
        <v>35</v>
      </c>
      <c r="EA46" s="7" t="s">
        <v>35</v>
      </c>
      <c r="EB46" s="7" t="s">
        <v>34</v>
      </c>
      <c r="EC46" s="6" t="s">
        <v>44</v>
      </c>
      <c r="ED46" s="6"/>
      <c r="EE46" s="6" t="s">
        <v>44</v>
      </c>
      <c r="EF46" s="6"/>
      <c r="EG46" s="193" t="s">
        <v>1139</v>
      </c>
      <c r="EH46" s="194" t="s">
        <v>1140</v>
      </c>
      <c r="EI46" s="57"/>
    </row>
    <row r="47" spans="1:139" x14ac:dyDescent="0.2">
      <c r="A47" s="57">
        <v>45</v>
      </c>
      <c r="B47" s="3" t="s">
        <v>461</v>
      </c>
      <c r="C47" s="2" t="s">
        <v>462</v>
      </c>
      <c r="D47" s="2" t="s">
        <v>463</v>
      </c>
      <c r="E47" s="2" t="s">
        <v>464</v>
      </c>
      <c r="F47" s="2" t="s">
        <v>465</v>
      </c>
      <c r="G47" s="2" t="s">
        <v>466</v>
      </c>
      <c r="H47" s="2" t="s">
        <v>467</v>
      </c>
      <c r="I47" s="6" t="s">
        <v>572</v>
      </c>
      <c r="J47" s="6" t="s">
        <v>557</v>
      </c>
      <c r="K47" s="6" t="s">
        <v>33</v>
      </c>
      <c r="L47" s="6" t="s">
        <v>44</v>
      </c>
      <c r="M47" s="6" t="s">
        <v>33</v>
      </c>
      <c r="N47" s="158" t="s">
        <v>44</v>
      </c>
      <c r="O47" s="29">
        <v>74375</v>
      </c>
      <c r="P47" s="29">
        <v>625248</v>
      </c>
      <c r="Q47" s="29">
        <v>35200</v>
      </c>
      <c r="R47" s="30">
        <v>1738711</v>
      </c>
      <c r="S47" s="22">
        <v>0.74771080415319169</v>
      </c>
      <c r="T47" s="22">
        <v>0.10467927102318902</v>
      </c>
      <c r="U47" s="22">
        <v>0.14760992482361934</v>
      </c>
      <c r="V47" s="22">
        <v>0</v>
      </c>
      <c r="W47" s="22">
        <v>0</v>
      </c>
      <c r="X47" s="111">
        <v>32</v>
      </c>
      <c r="Y47" s="65">
        <v>0.33333333333333331</v>
      </c>
      <c r="Z47" s="65">
        <v>0</v>
      </c>
      <c r="AA47" s="65">
        <v>0.66666666666666663</v>
      </c>
      <c r="AB47" s="65">
        <v>0</v>
      </c>
      <c r="AC47" s="65">
        <v>0</v>
      </c>
      <c r="AD47" s="65">
        <v>0</v>
      </c>
      <c r="AE47" s="65">
        <v>0</v>
      </c>
      <c r="AF47" s="187">
        <v>0</v>
      </c>
      <c r="AG47" s="6">
        <v>30</v>
      </c>
      <c r="AH47" s="16">
        <v>1</v>
      </c>
      <c r="AI47" s="17">
        <v>2.4</v>
      </c>
      <c r="AJ47" s="18">
        <v>3.2</v>
      </c>
      <c r="AK47" s="18">
        <v>4.666666666666667</v>
      </c>
      <c r="AL47" s="15">
        <f t="shared" si="0"/>
        <v>0.68571428571428572</v>
      </c>
      <c r="AM47" s="19">
        <v>83000</v>
      </c>
      <c r="AN47" s="19">
        <v>133000</v>
      </c>
      <c r="AO47" s="15">
        <v>0.62189349999999999</v>
      </c>
      <c r="AP47" s="18">
        <v>3.7333333333333334</v>
      </c>
      <c r="AQ47" s="20">
        <v>12.066666666666666</v>
      </c>
      <c r="AR47" s="16">
        <v>0.5</v>
      </c>
      <c r="AS47" s="16">
        <v>0.5</v>
      </c>
      <c r="AT47" s="16">
        <v>0</v>
      </c>
      <c r="AU47" s="16">
        <v>0</v>
      </c>
      <c r="AV47" s="8" t="s">
        <v>44</v>
      </c>
      <c r="AW47" s="8" t="s">
        <v>44</v>
      </c>
      <c r="AX47" s="8" t="s">
        <v>44</v>
      </c>
      <c r="AY47" s="8"/>
      <c r="AZ47" s="8"/>
      <c r="BA47" s="8"/>
      <c r="BB47" s="8" t="s">
        <v>44</v>
      </c>
      <c r="BC47" s="8" t="s">
        <v>44</v>
      </c>
      <c r="BD47" s="8" t="s">
        <v>44</v>
      </c>
      <c r="BE47" s="8"/>
      <c r="BF47" s="10"/>
      <c r="BG47" s="24" t="s">
        <v>797</v>
      </c>
      <c r="BH47" s="9">
        <v>50</v>
      </c>
      <c r="BI47" s="21">
        <v>0.29761904761904762</v>
      </c>
      <c r="BJ47" s="9">
        <v>10</v>
      </c>
      <c r="BK47" s="23">
        <v>0.29166666666666669</v>
      </c>
      <c r="BL47" s="23">
        <v>0.70833333333333337</v>
      </c>
      <c r="BM47" s="9" t="s">
        <v>767</v>
      </c>
      <c r="BN47" s="9" t="s">
        <v>767</v>
      </c>
      <c r="BO47" s="9" t="s">
        <v>767</v>
      </c>
      <c r="BP47" s="9" t="s">
        <v>767</v>
      </c>
      <c r="BQ47" s="9" t="s">
        <v>767</v>
      </c>
      <c r="BR47" s="9" t="s">
        <v>767</v>
      </c>
      <c r="BS47" s="10" t="s">
        <v>91</v>
      </c>
      <c r="BT47" s="10" t="s">
        <v>91</v>
      </c>
      <c r="BU47" s="10" t="s">
        <v>91</v>
      </c>
      <c r="BV47" s="10" t="s">
        <v>91</v>
      </c>
      <c r="BW47" s="10" t="s">
        <v>91</v>
      </c>
      <c r="BX47" s="10" t="s">
        <v>91</v>
      </c>
      <c r="BY47" s="10" t="s">
        <v>91</v>
      </c>
      <c r="BZ47" s="10" t="s">
        <v>34</v>
      </c>
      <c r="CA47" s="10" t="s">
        <v>91</v>
      </c>
      <c r="CB47" s="10" t="s">
        <v>34</v>
      </c>
      <c r="CC47" s="11"/>
      <c r="CD47" s="11" t="s">
        <v>44</v>
      </c>
      <c r="CE47" s="7"/>
      <c r="CF47" s="7"/>
      <c r="CG47" s="7"/>
      <c r="CH47" s="7" t="s">
        <v>44</v>
      </c>
      <c r="CI47" s="7"/>
      <c r="CJ47" s="7"/>
      <c r="CK47" s="7"/>
      <c r="CL47" s="9" t="s">
        <v>44</v>
      </c>
      <c r="CM47" s="26">
        <v>0.4</v>
      </c>
      <c r="CN47" s="26">
        <v>0</v>
      </c>
      <c r="CO47" s="26">
        <v>0</v>
      </c>
      <c r="CP47" s="26">
        <v>0</v>
      </c>
      <c r="CQ47" s="26">
        <v>0.1</v>
      </c>
      <c r="CR47" s="26">
        <v>0.1</v>
      </c>
      <c r="CS47" s="26">
        <v>0.3</v>
      </c>
      <c r="CT47" s="26">
        <v>0.1</v>
      </c>
      <c r="CU47" s="10" t="s">
        <v>44</v>
      </c>
      <c r="CV47" s="27">
        <v>2012</v>
      </c>
      <c r="CW47" s="4" t="s">
        <v>44</v>
      </c>
      <c r="CX47" s="4" t="s">
        <v>468</v>
      </c>
      <c r="CY47" s="21">
        <v>0.15</v>
      </c>
      <c r="CZ47" s="5">
        <v>1</v>
      </c>
      <c r="DA47" s="5">
        <v>0</v>
      </c>
      <c r="DB47" s="5">
        <v>12</v>
      </c>
      <c r="DC47" s="5">
        <v>0</v>
      </c>
      <c r="DD47" s="5">
        <v>0</v>
      </c>
      <c r="DE47" s="5">
        <v>0</v>
      </c>
      <c r="DF47" s="5">
        <v>0</v>
      </c>
      <c r="DG47" s="5">
        <v>13</v>
      </c>
      <c r="DH47" s="12">
        <v>1</v>
      </c>
      <c r="DI47" s="12">
        <v>0</v>
      </c>
      <c r="DJ47" s="12">
        <v>12</v>
      </c>
      <c r="DK47" s="12">
        <v>0</v>
      </c>
      <c r="DL47" s="12">
        <v>0</v>
      </c>
      <c r="DM47" s="12">
        <v>0</v>
      </c>
      <c r="DN47" s="12">
        <v>0</v>
      </c>
      <c r="DO47" s="12">
        <v>13</v>
      </c>
      <c r="DP47" s="7" t="s">
        <v>34</v>
      </c>
      <c r="DQ47" s="7" t="s">
        <v>35</v>
      </c>
      <c r="DR47" s="7" t="s">
        <v>34</v>
      </c>
      <c r="DS47" s="7" t="s">
        <v>34</v>
      </c>
      <c r="DT47" s="7" t="s">
        <v>34</v>
      </c>
      <c r="DU47" s="7" t="s">
        <v>34</v>
      </c>
      <c r="DV47" s="7" t="s">
        <v>34</v>
      </c>
      <c r="DW47" s="7" t="s">
        <v>34</v>
      </c>
      <c r="DX47" s="7" t="s">
        <v>34</v>
      </c>
      <c r="DY47" s="7" t="s">
        <v>34</v>
      </c>
      <c r="DZ47" s="7" t="s">
        <v>34</v>
      </c>
      <c r="EA47" s="7" t="s">
        <v>34</v>
      </c>
      <c r="EB47" s="7" t="s">
        <v>34</v>
      </c>
      <c r="EC47" s="6" t="s">
        <v>44</v>
      </c>
      <c r="ED47" s="6"/>
      <c r="EE47" s="6"/>
      <c r="EF47" s="6"/>
      <c r="EG47" s="63" t="s">
        <v>893</v>
      </c>
      <c r="EH47" s="64" t="s">
        <v>894</v>
      </c>
      <c r="EI47" s="57"/>
    </row>
    <row r="48" spans="1:139" x14ac:dyDescent="0.2">
      <c r="A48" s="57">
        <v>46</v>
      </c>
      <c r="B48" s="3" t="s">
        <v>507</v>
      </c>
      <c r="C48" s="2" t="s">
        <v>507</v>
      </c>
      <c r="D48" s="2" t="s">
        <v>508</v>
      </c>
      <c r="E48" s="2" t="s">
        <v>509</v>
      </c>
      <c r="F48" s="2" t="s">
        <v>510</v>
      </c>
      <c r="G48" s="2" t="s">
        <v>511</v>
      </c>
      <c r="H48" s="2" t="s">
        <v>512</v>
      </c>
      <c r="I48" s="6" t="s">
        <v>572</v>
      </c>
      <c r="J48" s="6" t="s">
        <v>557</v>
      </c>
      <c r="K48" s="6" t="s">
        <v>33</v>
      </c>
      <c r="L48" s="6" t="s">
        <v>44</v>
      </c>
      <c r="M48" s="6" t="s">
        <v>33</v>
      </c>
      <c r="N48" s="158" t="s">
        <v>44</v>
      </c>
      <c r="O48" s="29">
        <v>148346</v>
      </c>
      <c r="P48" s="29">
        <v>1283059</v>
      </c>
      <c r="Q48" s="29">
        <v>63609</v>
      </c>
      <c r="R48" s="30">
        <v>2724920</v>
      </c>
      <c r="S48" s="22">
        <v>0.83792918691190932</v>
      </c>
      <c r="T48" s="22">
        <v>4.0418434302658429E-2</v>
      </c>
      <c r="U48" s="22">
        <v>0.12165237878543224</v>
      </c>
      <c r="V48" s="22">
        <v>0</v>
      </c>
      <c r="W48" s="22">
        <v>0</v>
      </c>
      <c r="X48" s="111">
        <v>52</v>
      </c>
      <c r="Y48" s="65">
        <v>8.771929824561403E-2</v>
      </c>
      <c r="Z48" s="65">
        <v>0</v>
      </c>
      <c r="AA48" s="65">
        <v>0.91228070175438591</v>
      </c>
      <c r="AB48" s="65">
        <v>0</v>
      </c>
      <c r="AC48" s="65">
        <v>0</v>
      </c>
      <c r="AD48" s="65">
        <v>0</v>
      </c>
      <c r="AE48" s="65">
        <v>0</v>
      </c>
      <c r="AF48" s="187">
        <v>0</v>
      </c>
      <c r="AG48" s="6">
        <v>57</v>
      </c>
      <c r="AH48" s="16">
        <v>1</v>
      </c>
      <c r="AI48" s="17">
        <v>1.9298245614035088</v>
      </c>
      <c r="AJ48" s="18">
        <v>2.9122807017543861</v>
      </c>
      <c r="AK48" s="18">
        <v>4.5438596491228074</v>
      </c>
      <c r="AL48" s="15">
        <f t="shared" si="0"/>
        <v>0.64092664092664087</v>
      </c>
      <c r="AM48" s="19">
        <v>87000</v>
      </c>
      <c r="AN48" s="19">
        <v>127000</v>
      </c>
      <c r="AO48" s="15">
        <v>0.68626082758620699</v>
      </c>
      <c r="AP48" s="18">
        <v>4.2105263157894735</v>
      </c>
      <c r="AQ48" s="20">
        <v>13.964912280701755</v>
      </c>
      <c r="AR48" s="16">
        <v>0</v>
      </c>
      <c r="AS48" s="16">
        <v>0.98245614035087714</v>
      </c>
      <c r="AT48" s="16">
        <v>0</v>
      </c>
      <c r="AU48" s="16">
        <v>1.7543859649122806E-2</v>
      </c>
      <c r="AV48" s="8" t="s">
        <v>44</v>
      </c>
      <c r="AW48" s="8" t="s">
        <v>44</v>
      </c>
      <c r="AX48" s="8" t="s">
        <v>44</v>
      </c>
      <c r="AY48" s="8"/>
      <c r="AZ48" s="8"/>
      <c r="BA48" s="8" t="s">
        <v>44</v>
      </c>
      <c r="BB48" s="8" t="s">
        <v>44</v>
      </c>
      <c r="BC48" s="8" t="s">
        <v>44</v>
      </c>
      <c r="BD48" s="8" t="s">
        <v>44</v>
      </c>
      <c r="BE48" s="8"/>
      <c r="BF48" s="10"/>
      <c r="BG48" s="24" t="s">
        <v>798</v>
      </c>
      <c r="BH48" s="9">
        <v>96</v>
      </c>
      <c r="BI48" s="21">
        <v>0.5714285714285714</v>
      </c>
      <c r="BJ48" s="9">
        <v>16</v>
      </c>
      <c r="BK48" s="23">
        <v>0.16666666666666666</v>
      </c>
      <c r="BL48" s="23">
        <v>0.83333333333333337</v>
      </c>
      <c r="BM48" s="23">
        <v>0.16666666666666666</v>
      </c>
      <c r="BN48" s="23">
        <v>0.83333333333333337</v>
      </c>
      <c r="BO48" s="9" t="s">
        <v>767</v>
      </c>
      <c r="BP48" s="9" t="s">
        <v>767</v>
      </c>
      <c r="BQ48" s="23">
        <v>0.16666666666666666</v>
      </c>
      <c r="BR48" s="23">
        <v>0.83333333333333337</v>
      </c>
      <c r="BS48" s="10" t="s">
        <v>34</v>
      </c>
      <c r="BT48" s="10" t="s">
        <v>91</v>
      </c>
      <c r="BU48" s="10" t="s">
        <v>34</v>
      </c>
      <c r="BV48" s="10" t="s">
        <v>91</v>
      </c>
      <c r="BW48" s="10" t="s">
        <v>91</v>
      </c>
      <c r="BX48" s="10" t="s">
        <v>91</v>
      </c>
      <c r="BY48" s="10" t="s">
        <v>34</v>
      </c>
      <c r="BZ48" s="10" t="s">
        <v>34</v>
      </c>
      <c r="CA48" s="10" t="s">
        <v>91</v>
      </c>
      <c r="CB48" s="10" t="s">
        <v>34</v>
      </c>
      <c r="CC48" s="11" t="s">
        <v>44</v>
      </c>
      <c r="CD48" s="11" t="s">
        <v>44</v>
      </c>
      <c r="CE48" s="7"/>
      <c r="CF48" s="7" t="s">
        <v>44</v>
      </c>
      <c r="CG48" s="7" t="s">
        <v>44</v>
      </c>
      <c r="CH48" s="7" t="s">
        <v>44</v>
      </c>
      <c r="CI48" s="7" t="s">
        <v>44</v>
      </c>
      <c r="CJ48" s="7" t="s">
        <v>44</v>
      </c>
      <c r="CK48" s="7" t="s">
        <v>513</v>
      </c>
      <c r="CL48" s="9" t="s">
        <v>44</v>
      </c>
      <c r="CM48" s="26">
        <v>0.28999999999999998</v>
      </c>
      <c r="CN48" s="26">
        <v>0</v>
      </c>
      <c r="CO48" s="26">
        <v>0</v>
      </c>
      <c r="CP48" s="26">
        <v>0.02</v>
      </c>
      <c r="CQ48" s="26">
        <v>7.0000000000000007E-2</v>
      </c>
      <c r="CR48" s="26">
        <v>0.12</v>
      </c>
      <c r="CS48" s="26">
        <v>0.5</v>
      </c>
      <c r="CT48" s="26">
        <v>0</v>
      </c>
      <c r="CU48" s="10" t="s">
        <v>33</v>
      </c>
      <c r="CV48" s="27"/>
      <c r="CW48" s="4" t="s">
        <v>33</v>
      </c>
      <c r="CX48" s="4"/>
      <c r="CY48" s="21">
        <v>0</v>
      </c>
      <c r="CZ48" s="5">
        <v>2</v>
      </c>
      <c r="DA48" s="5">
        <v>0</v>
      </c>
      <c r="DB48" s="5">
        <v>12</v>
      </c>
      <c r="DC48" s="5">
        <v>0</v>
      </c>
      <c r="DD48" s="5">
        <v>0</v>
      </c>
      <c r="DE48" s="5">
        <v>0</v>
      </c>
      <c r="DF48" s="5">
        <v>3</v>
      </c>
      <c r="DG48" s="5">
        <v>17</v>
      </c>
      <c r="DH48" s="12">
        <v>2</v>
      </c>
      <c r="DI48" s="12">
        <v>2</v>
      </c>
      <c r="DJ48" s="12">
        <v>14</v>
      </c>
      <c r="DK48" s="12">
        <v>0</v>
      </c>
      <c r="DL48" s="12">
        <v>0</v>
      </c>
      <c r="DM48" s="12">
        <v>0</v>
      </c>
      <c r="DN48" s="12">
        <v>0</v>
      </c>
      <c r="DO48" s="12">
        <v>18</v>
      </c>
      <c r="DP48" s="7" t="s">
        <v>34</v>
      </c>
      <c r="DQ48" s="7" t="s">
        <v>35</v>
      </c>
      <c r="DR48" s="7" t="s">
        <v>34</v>
      </c>
      <c r="DS48" s="7" t="s">
        <v>34</v>
      </c>
      <c r="DT48" s="7" t="s">
        <v>34</v>
      </c>
      <c r="DU48" s="7" t="s">
        <v>34</v>
      </c>
      <c r="DV48" s="7" t="s">
        <v>91</v>
      </c>
      <c r="DW48" s="7" t="s">
        <v>34</v>
      </c>
      <c r="DX48" s="7" t="s">
        <v>34</v>
      </c>
      <c r="DY48" s="7" t="s">
        <v>34</v>
      </c>
      <c r="DZ48" s="7" t="s">
        <v>34</v>
      </c>
      <c r="EA48" s="7" t="s">
        <v>91</v>
      </c>
      <c r="EB48" s="7" t="s">
        <v>34</v>
      </c>
      <c r="EC48" s="6"/>
      <c r="ED48" s="6" t="s">
        <v>44</v>
      </c>
      <c r="EE48" s="6"/>
      <c r="EF48" s="6"/>
      <c r="EG48" s="63" t="s">
        <v>895</v>
      </c>
      <c r="EH48" s="64" t="s">
        <v>896</v>
      </c>
      <c r="EI48" s="57"/>
    </row>
    <row r="49" spans="1:139" x14ac:dyDescent="0.2">
      <c r="A49" s="57">
        <v>47</v>
      </c>
      <c r="B49" s="3" t="s">
        <v>602</v>
      </c>
      <c r="C49" s="80"/>
      <c r="D49" s="80"/>
      <c r="E49" s="80"/>
      <c r="F49" s="80"/>
      <c r="G49" s="80"/>
      <c r="H49" s="80"/>
      <c r="I49" s="6" t="s">
        <v>572</v>
      </c>
      <c r="J49" s="6" t="s">
        <v>561</v>
      </c>
      <c r="K49" s="6" t="s">
        <v>33</v>
      </c>
      <c r="L49" s="6" t="s">
        <v>33</v>
      </c>
      <c r="M49" s="6" t="s">
        <v>44</v>
      </c>
      <c r="N49" s="208" t="s">
        <v>33</v>
      </c>
      <c r="O49" s="29">
        <v>105534</v>
      </c>
      <c r="P49" s="29">
        <v>223000</v>
      </c>
      <c r="Q49" s="29">
        <v>21600</v>
      </c>
      <c r="R49" s="30">
        <v>432074</v>
      </c>
      <c r="S49" s="94"/>
      <c r="T49" s="94"/>
      <c r="U49" s="94"/>
      <c r="V49" s="94"/>
      <c r="W49" s="94"/>
      <c r="X49" s="111">
        <v>19</v>
      </c>
      <c r="Y49" s="65">
        <v>0</v>
      </c>
      <c r="Z49" s="65">
        <v>0</v>
      </c>
      <c r="AA49" s="65">
        <v>1</v>
      </c>
      <c r="AB49" s="65">
        <v>0</v>
      </c>
      <c r="AC49" s="65">
        <v>0</v>
      </c>
      <c r="AD49" s="65">
        <v>0</v>
      </c>
      <c r="AE49" s="65">
        <v>0</v>
      </c>
      <c r="AF49" s="187">
        <v>0</v>
      </c>
      <c r="AG49" s="6">
        <v>6</v>
      </c>
      <c r="AH49" s="16">
        <v>1</v>
      </c>
      <c r="AI49" s="17">
        <v>1.8333333333333333</v>
      </c>
      <c r="AJ49" s="18">
        <v>7</v>
      </c>
      <c r="AK49" s="18">
        <v>4.833333333333333</v>
      </c>
      <c r="AL49" s="15">
        <f t="shared" si="0"/>
        <v>1.4482758620689655</v>
      </c>
      <c r="AM49" s="19">
        <v>84000</v>
      </c>
      <c r="AN49" s="19">
        <v>142000</v>
      </c>
      <c r="AO49" s="15">
        <v>0.59072117647058831</v>
      </c>
      <c r="AP49" s="18">
        <v>3.5</v>
      </c>
      <c r="AQ49" s="20">
        <v>15.5</v>
      </c>
      <c r="AR49" s="16">
        <v>0</v>
      </c>
      <c r="AS49" s="16">
        <v>0.83333333333333337</v>
      </c>
      <c r="AT49" s="16">
        <v>0.16666666666666666</v>
      </c>
      <c r="AU49" s="16">
        <v>0</v>
      </c>
      <c r="AV49" s="66"/>
      <c r="AW49" s="66"/>
      <c r="AX49" s="66"/>
      <c r="AY49" s="66"/>
      <c r="AZ49" s="66"/>
      <c r="BA49" s="66"/>
      <c r="BB49" s="66"/>
      <c r="BC49" s="66"/>
      <c r="BD49" s="66"/>
      <c r="BE49" s="66"/>
      <c r="BF49" s="69"/>
      <c r="BG49" s="67"/>
      <c r="BH49" s="67"/>
      <c r="BI49" s="68"/>
      <c r="BJ49" s="67"/>
      <c r="BK49" s="67"/>
      <c r="BL49" s="67"/>
      <c r="BM49" s="67"/>
      <c r="BN49" s="67"/>
      <c r="BO49" s="67"/>
      <c r="BP49" s="67"/>
      <c r="BQ49" s="67"/>
      <c r="BR49" s="67"/>
      <c r="BS49" s="69"/>
      <c r="BT49" s="69"/>
      <c r="BU49" s="69"/>
      <c r="BV49" s="69"/>
      <c r="BW49" s="69"/>
      <c r="BX49" s="69"/>
      <c r="BY49" s="69"/>
      <c r="BZ49" s="69"/>
      <c r="CA49" s="69"/>
      <c r="CB49" s="69"/>
      <c r="CC49" s="70"/>
      <c r="CD49" s="70"/>
      <c r="CE49" s="71"/>
      <c r="CF49" s="71"/>
      <c r="CG49" s="71"/>
      <c r="CH49" s="71"/>
      <c r="CI49" s="71"/>
      <c r="CJ49" s="71"/>
      <c r="CK49" s="71"/>
      <c r="CL49" s="67"/>
      <c r="CM49" s="72"/>
      <c r="CN49" s="72"/>
      <c r="CO49" s="72"/>
      <c r="CP49" s="72"/>
      <c r="CQ49" s="72"/>
      <c r="CR49" s="72"/>
      <c r="CS49" s="72"/>
      <c r="CT49" s="72"/>
      <c r="CU49" s="69"/>
      <c r="CV49" s="73"/>
      <c r="CW49" s="74"/>
      <c r="CX49" s="74"/>
      <c r="CY49" s="67"/>
      <c r="CZ49" s="75"/>
      <c r="DA49" s="75"/>
      <c r="DB49" s="75"/>
      <c r="DC49" s="75"/>
      <c r="DD49" s="75"/>
      <c r="DE49" s="75"/>
      <c r="DF49" s="75"/>
      <c r="DG49" s="75"/>
      <c r="DH49" s="76"/>
      <c r="DI49" s="76"/>
      <c r="DJ49" s="76"/>
      <c r="DK49" s="76"/>
      <c r="DL49" s="76"/>
      <c r="DM49" s="76"/>
      <c r="DN49" s="76"/>
      <c r="DO49" s="76"/>
      <c r="DP49" s="71"/>
      <c r="DQ49" s="71"/>
      <c r="DR49" s="71"/>
      <c r="DS49" s="71"/>
      <c r="DT49" s="71"/>
      <c r="DU49" s="71"/>
      <c r="DV49" s="71"/>
      <c r="DW49" s="71"/>
      <c r="DX49" s="71"/>
      <c r="DY49" s="71"/>
      <c r="DZ49" s="71"/>
      <c r="EA49" s="71"/>
      <c r="EB49" s="71"/>
      <c r="EC49" s="77"/>
      <c r="ED49" s="77"/>
      <c r="EE49" s="77"/>
      <c r="EF49" s="77"/>
      <c r="EG49" s="78"/>
      <c r="EH49" s="79"/>
      <c r="EI49" s="57"/>
    </row>
    <row r="50" spans="1:139" x14ac:dyDescent="0.2">
      <c r="A50" s="57">
        <v>48</v>
      </c>
      <c r="B50" s="3" t="s">
        <v>543</v>
      </c>
      <c r="C50" s="2" t="s">
        <v>1077</v>
      </c>
      <c r="D50" s="2" t="s">
        <v>1108</v>
      </c>
      <c r="E50" s="2" t="s">
        <v>1109</v>
      </c>
      <c r="F50" s="2" t="s">
        <v>1110</v>
      </c>
      <c r="G50" s="2" t="s">
        <v>1111</v>
      </c>
      <c r="H50" s="2" t="s">
        <v>1112</v>
      </c>
      <c r="I50" s="6" t="s">
        <v>572</v>
      </c>
      <c r="J50" s="6" t="s">
        <v>554</v>
      </c>
      <c r="K50" s="6" t="s">
        <v>44</v>
      </c>
      <c r="L50" s="6" t="s">
        <v>33</v>
      </c>
      <c r="M50" s="6" t="s">
        <v>33</v>
      </c>
      <c r="N50" s="158" t="s">
        <v>44</v>
      </c>
      <c r="O50" s="29">
        <v>2981692</v>
      </c>
      <c r="P50" s="29">
        <v>2052181</v>
      </c>
      <c r="Q50" s="29">
        <v>134902</v>
      </c>
      <c r="R50" s="30">
        <v>21643805</v>
      </c>
      <c r="S50" s="22">
        <v>0.25</v>
      </c>
      <c r="T50" s="22">
        <v>0.05</v>
      </c>
      <c r="U50" s="22">
        <v>0.24</v>
      </c>
      <c r="V50" s="94"/>
      <c r="W50" s="22">
        <v>0.46</v>
      </c>
      <c r="X50" s="186">
        <v>64</v>
      </c>
      <c r="Y50" s="65">
        <v>0</v>
      </c>
      <c r="Z50" s="65">
        <v>0.34</v>
      </c>
      <c r="AA50" s="65">
        <v>0.22</v>
      </c>
      <c r="AB50" s="65">
        <v>0.27</v>
      </c>
      <c r="AC50" s="65">
        <v>0</v>
      </c>
      <c r="AD50" s="65">
        <v>0</v>
      </c>
      <c r="AE50" s="65">
        <v>0</v>
      </c>
      <c r="AF50" s="187">
        <v>0.17</v>
      </c>
      <c r="AG50" s="6">
        <v>64</v>
      </c>
      <c r="AH50" s="16">
        <v>1</v>
      </c>
      <c r="AI50" s="100"/>
      <c r="AJ50" s="18">
        <v>3.8823529410000002</v>
      </c>
      <c r="AK50" s="101"/>
      <c r="AL50" s="102"/>
      <c r="AM50" s="19">
        <v>184770</v>
      </c>
      <c r="AN50" s="103"/>
      <c r="AO50" s="102"/>
      <c r="AP50" s="101"/>
      <c r="AQ50" s="19">
        <v>28</v>
      </c>
      <c r="AR50" s="16">
        <v>0.17164179104477612</v>
      </c>
      <c r="AS50" s="16">
        <v>0.1417910447761194</v>
      </c>
      <c r="AT50" s="16">
        <v>0.68656716417910446</v>
      </c>
      <c r="AU50" s="16">
        <v>0</v>
      </c>
      <c r="AV50" s="8" t="s">
        <v>44</v>
      </c>
      <c r="AW50" s="8" t="s">
        <v>44</v>
      </c>
      <c r="AX50" s="8" t="s">
        <v>44</v>
      </c>
      <c r="AY50" s="8"/>
      <c r="AZ50" s="8"/>
      <c r="BA50" s="8" t="s">
        <v>44</v>
      </c>
      <c r="BB50" s="8" t="s">
        <v>44</v>
      </c>
      <c r="BC50" s="8"/>
      <c r="BD50" s="8"/>
      <c r="BE50" s="8"/>
      <c r="BF50" s="10"/>
      <c r="BG50" s="24" t="s">
        <v>1141</v>
      </c>
      <c r="BH50" s="24">
        <v>110.5</v>
      </c>
      <c r="BI50" s="21">
        <v>0.65773809523809523</v>
      </c>
      <c r="BJ50" s="24">
        <v>19</v>
      </c>
      <c r="BK50" s="23">
        <v>0.16666666666666666</v>
      </c>
      <c r="BL50" s="23">
        <v>0.91666666666666663</v>
      </c>
      <c r="BM50" s="23">
        <v>0.3125</v>
      </c>
      <c r="BN50" s="23">
        <v>0.95833333333333337</v>
      </c>
      <c r="BO50" s="23" t="s">
        <v>1142</v>
      </c>
      <c r="BP50" s="23" t="s">
        <v>1142</v>
      </c>
      <c r="BQ50" s="23" t="s">
        <v>1142</v>
      </c>
      <c r="BR50" s="23" t="s">
        <v>1142</v>
      </c>
      <c r="BS50" s="10" t="s">
        <v>34</v>
      </c>
      <c r="BT50" s="10" t="s">
        <v>91</v>
      </c>
      <c r="BU50" s="10" t="s">
        <v>91</v>
      </c>
      <c r="BV50" s="10" t="s">
        <v>35</v>
      </c>
      <c r="BW50" s="10" t="s">
        <v>91</v>
      </c>
      <c r="BX50" s="10" t="s">
        <v>91</v>
      </c>
      <c r="BY50" s="10" t="s">
        <v>34</v>
      </c>
      <c r="BZ50" s="10" t="s">
        <v>34</v>
      </c>
      <c r="CA50" s="10" t="s">
        <v>91</v>
      </c>
      <c r="CB50" s="10" t="s">
        <v>91</v>
      </c>
      <c r="CC50" s="11" t="s">
        <v>44</v>
      </c>
      <c r="CD50" s="11" t="s">
        <v>44</v>
      </c>
      <c r="CE50" s="7"/>
      <c r="CF50" s="7"/>
      <c r="CG50" s="7"/>
      <c r="CH50" s="7" t="s">
        <v>44</v>
      </c>
      <c r="CI50" s="7"/>
      <c r="CJ50" s="7"/>
      <c r="CK50" s="7"/>
      <c r="CL50" s="24" t="s">
        <v>44</v>
      </c>
      <c r="CM50" s="26">
        <v>0.40677966101694918</v>
      </c>
      <c r="CN50" s="26">
        <v>0</v>
      </c>
      <c r="CO50" s="26">
        <v>0</v>
      </c>
      <c r="CP50" s="26">
        <v>0.32203389830508478</v>
      </c>
      <c r="CQ50" s="26">
        <v>0</v>
      </c>
      <c r="CR50" s="26">
        <v>0.2711864406779661</v>
      </c>
      <c r="CS50" s="26">
        <v>0</v>
      </c>
      <c r="CT50" s="26">
        <v>0</v>
      </c>
      <c r="CU50" s="10" t="s">
        <v>44</v>
      </c>
      <c r="CV50" s="27">
        <v>2011</v>
      </c>
      <c r="CW50" s="4" t="s">
        <v>33</v>
      </c>
      <c r="CX50" s="4"/>
      <c r="CY50" s="190" t="s">
        <v>1133</v>
      </c>
      <c r="CZ50" s="191">
        <v>0</v>
      </c>
      <c r="DA50" s="191">
        <v>0</v>
      </c>
      <c r="DB50" s="191">
        <v>5</v>
      </c>
      <c r="DC50" s="191">
        <v>0</v>
      </c>
      <c r="DD50" s="191">
        <v>0</v>
      </c>
      <c r="DE50" s="191">
        <v>0</v>
      </c>
      <c r="DF50" s="191">
        <v>0</v>
      </c>
      <c r="DG50" s="191">
        <v>5</v>
      </c>
      <c r="DH50" s="192">
        <v>0</v>
      </c>
      <c r="DI50" s="192">
        <v>5</v>
      </c>
      <c r="DJ50" s="192">
        <v>0</v>
      </c>
      <c r="DK50" s="192">
        <v>0</v>
      </c>
      <c r="DL50" s="192">
        <v>0</v>
      </c>
      <c r="DM50" s="192">
        <v>0</v>
      </c>
      <c r="DN50" s="192">
        <v>0</v>
      </c>
      <c r="DO50" s="12">
        <v>5</v>
      </c>
      <c r="DP50" s="7" t="s">
        <v>34</v>
      </c>
      <c r="DQ50" s="7" t="s">
        <v>35</v>
      </c>
      <c r="DR50" s="7" t="s">
        <v>34</v>
      </c>
      <c r="DS50" s="7" t="s">
        <v>34</v>
      </c>
      <c r="DT50" s="7" t="s">
        <v>34</v>
      </c>
      <c r="DU50" s="7" t="s">
        <v>34</v>
      </c>
      <c r="DV50" s="7" t="s">
        <v>34</v>
      </c>
      <c r="DW50" s="7" t="s">
        <v>34</v>
      </c>
      <c r="DX50" s="7" t="s">
        <v>34</v>
      </c>
      <c r="DY50" s="7" t="s">
        <v>34</v>
      </c>
      <c r="DZ50" s="7" t="s">
        <v>34</v>
      </c>
      <c r="EA50" s="7" t="s">
        <v>34</v>
      </c>
      <c r="EB50" s="7" t="s">
        <v>34</v>
      </c>
      <c r="EC50" s="6"/>
      <c r="ED50" s="6" t="s">
        <v>44</v>
      </c>
      <c r="EE50" s="6" t="s">
        <v>44</v>
      </c>
      <c r="EF50" s="6"/>
      <c r="EG50" s="193" t="s">
        <v>1143</v>
      </c>
      <c r="EH50" s="194"/>
      <c r="EI50" s="57"/>
    </row>
    <row r="51" spans="1:139" x14ac:dyDescent="0.2">
      <c r="A51" s="57">
        <v>49</v>
      </c>
      <c r="B51" s="3" t="s">
        <v>603</v>
      </c>
      <c r="C51" s="80"/>
      <c r="D51" s="80"/>
      <c r="E51" s="80"/>
      <c r="F51" s="80"/>
      <c r="G51" s="80"/>
      <c r="H51" s="80"/>
      <c r="I51" s="6" t="s">
        <v>572</v>
      </c>
      <c r="J51" s="6" t="s">
        <v>561</v>
      </c>
      <c r="K51" s="6" t="s">
        <v>33</v>
      </c>
      <c r="L51" s="6" t="s">
        <v>33</v>
      </c>
      <c r="M51" s="6" t="s">
        <v>44</v>
      </c>
      <c r="N51" s="158" t="s">
        <v>33</v>
      </c>
      <c r="O51" s="29">
        <v>5448</v>
      </c>
      <c r="P51" s="29">
        <v>5147</v>
      </c>
      <c r="Q51" s="29">
        <v>768</v>
      </c>
      <c r="R51" s="30">
        <v>3445</v>
      </c>
      <c r="S51" s="94"/>
      <c r="T51" s="94"/>
      <c r="U51" s="94"/>
      <c r="V51" s="94"/>
      <c r="W51" s="94"/>
      <c r="X51" s="111">
        <v>1</v>
      </c>
      <c r="Y51" s="65">
        <v>0</v>
      </c>
      <c r="Z51" s="65">
        <v>0</v>
      </c>
      <c r="AA51" s="65">
        <v>1</v>
      </c>
      <c r="AB51" s="65">
        <v>0</v>
      </c>
      <c r="AC51" s="65">
        <v>0</v>
      </c>
      <c r="AD51" s="65">
        <v>0</v>
      </c>
      <c r="AE51" s="65">
        <v>0</v>
      </c>
      <c r="AF51" s="187">
        <v>0</v>
      </c>
      <c r="AG51" s="6">
        <v>1</v>
      </c>
      <c r="AH51" s="16">
        <v>1</v>
      </c>
      <c r="AI51" s="17">
        <v>2</v>
      </c>
      <c r="AJ51" s="18">
        <v>2</v>
      </c>
      <c r="AK51" s="18">
        <v>5</v>
      </c>
      <c r="AL51" s="15">
        <f t="shared" si="0"/>
        <v>0.4</v>
      </c>
      <c r="AM51" s="19">
        <v>6000</v>
      </c>
      <c r="AN51" s="19">
        <v>150000</v>
      </c>
      <c r="AO51" s="15">
        <v>4.2493333333333334E-2</v>
      </c>
      <c r="AP51" s="18">
        <v>5</v>
      </c>
      <c r="AQ51" s="20">
        <v>20</v>
      </c>
      <c r="AR51" s="16">
        <v>0</v>
      </c>
      <c r="AS51" s="16">
        <v>1</v>
      </c>
      <c r="AT51" s="16">
        <v>0</v>
      </c>
      <c r="AU51" s="16">
        <v>0</v>
      </c>
      <c r="AV51" s="66"/>
      <c r="AW51" s="66"/>
      <c r="AX51" s="66"/>
      <c r="AY51" s="66"/>
      <c r="AZ51" s="66"/>
      <c r="BA51" s="66"/>
      <c r="BB51" s="66"/>
      <c r="BC51" s="66"/>
      <c r="BD51" s="66"/>
      <c r="BE51" s="66"/>
      <c r="BF51" s="69"/>
      <c r="BG51" s="67"/>
      <c r="BH51" s="67"/>
      <c r="BI51" s="68"/>
      <c r="BJ51" s="67"/>
      <c r="BK51" s="67"/>
      <c r="BL51" s="67"/>
      <c r="BM51" s="67"/>
      <c r="BN51" s="67"/>
      <c r="BO51" s="67"/>
      <c r="BP51" s="67"/>
      <c r="BQ51" s="67"/>
      <c r="BR51" s="67"/>
      <c r="BS51" s="69"/>
      <c r="BT51" s="69"/>
      <c r="BU51" s="69"/>
      <c r="BV51" s="69"/>
      <c r="BW51" s="69"/>
      <c r="BX51" s="69"/>
      <c r="BY51" s="69"/>
      <c r="BZ51" s="69"/>
      <c r="CA51" s="69"/>
      <c r="CB51" s="69"/>
      <c r="CC51" s="70"/>
      <c r="CD51" s="70"/>
      <c r="CE51" s="71"/>
      <c r="CF51" s="71"/>
      <c r="CG51" s="71"/>
      <c r="CH51" s="71"/>
      <c r="CI51" s="71"/>
      <c r="CJ51" s="71"/>
      <c r="CK51" s="71"/>
      <c r="CL51" s="67"/>
      <c r="CM51" s="72"/>
      <c r="CN51" s="72"/>
      <c r="CO51" s="72"/>
      <c r="CP51" s="72"/>
      <c r="CQ51" s="72"/>
      <c r="CR51" s="72"/>
      <c r="CS51" s="72"/>
      <c r="CT51" s="72"/>
      <c r="CU51" s="69"/>
      <c r="CV51" s="73"/>
      <c r="CW51" s="74"/>
      <c r="CX51" s="74"/>
      <c r="CY51" s="67"/>
      <c r="CZ51" s="75"/>
      <c r="DA51" s="75"/>
      <c r="DB51" s="75"/>
      <c r="DC51" s="75"/>
      <c r="DD51" s="75"/>
      <c r="DE51" s="75"/>
      <c r="DF51" s="75"/>
      <c r="DG51" s="75"/>
      <c r="DH51" s="76"/>
      <c r="DI51" s="76"/>
      <c r="DJ51" s="76"/>
      <c r="DK51" s="76"/>
      <c r="DL51" s="76"/>
      <c r="DM51" s="76"/>
      <c r="DN51" s="76"/>
      <c r="DO51" s="76"/>
      <c r="DP51" s="71"/>
      <c r="DQ51" s="71"/>
      <c r="DR51" s="71"/>
      <c r="DS51" s="71"/>
      <c r="DT51" s="71"/>
      <c r="DU51" s="71"/>
      <c r="DV51" s="71"/>
      <c r="DW51" s="71"/>
      <c r="DX51" s="71"/>
      <c r="DY51" s="71"/>
      <c r="DZ51" s="71"/>
      <c r="EA51" s="71"/>
      <c r="EB51" s="71"/>
      <c r="EC51" s="77"/>
      <c r="ED51" s="77"/>
      <c r="EE51" s="77"/>
      <c r="EF51" s="77"/>
      <c r="EG51" s="78"/>
      <c r="EH51" s="79"/>
      <c r="EI51" s="57"/>
    </row>
    <row r="52" spans="1:139" x14ac:dyDescent="0.2">
      <c r="A52" s="57">
        <v>50</v>
      </c>
      <c r="B52" s="3" t="s">
        <v>604</v>
      </c>
      <c r="C52" s="80"/>
      <c r="D52" s="80"/>
      <c r="E52" s="80"/>
      <c r="F52" s="80"/>
      <c r="G52" s="80"/>
      <c r="H52" s="80"/>
      <c r="I52" s="6" t="s">
        <v>572</v>
      </c>
      <c r="J52" s="6" t="s">
        <v>561</v>
      </c>
      <c r="K52" s="6" t="s">
        <v>33</v>
      </c>
      <c r="L52" s="6" t="s">
        <v>33</v>
      </c>
      <c r="M52" s="6" t="s">
        <v>44</v>
      </c>
      <c r="N52" s="158" t="s">
        <v>33</v>
      </c>
      <c r="O52" s="29">
        <v>4377</v>
      </c>
      <c r="P52" s="29">
        <v>43995</v>
      </c>
      <c r="Q52" s="29">
        <v>1869</v>
      </c>
      <c r="R52" s="30">
        <v>201072</v>
      </c>
      <c r="S52" s="94"/>
      <c r="T52" s="94"/>
      <c r="U52" s="94"/>
      <c r="V52" s="94"/>
      <c r="W52" s="94"/>
      <c r="X52" s="111">
        <v>3</v>
      </c>
      <c r="Y52" s="65">
        <v>0.25</v>
      </c>
      <c r="Z52" s="65">
        <v>0</v>
      </c>
      <c r="AA52" s="65">
        <v>0.75</v>
      </c>
      <c r="AB52" s="65">
        <v>0</v>
      </c>
      <c r="AC52" s="65">
        <v>0</v>
      </c>
      <c r="AD52" s="65">
        <v>0</v>
      </c>
      <c r="AE52" s="65">
        <v>0</v>
      </c>
      <c r="AF52" s="187">
        <v>0</v>
      </c>
      <c r="AG52" s="6">
        <v>4</v>
      </c>
      <c r="AH52" s="16">
        <v>1</v>
      </c>
      <c r="AI52" s="17">
        <v>1.5</v>
      </c>
      <c r="AJ52" s="18">
        <v>4.25</v>
      </c>
      <c r="AK52" s="18">
        <v>4.25</v>
      </c>
      <c r="AL52" s="15">
        <f t="shared" si="0"/>
        <v>1</v>
      </c>
      <c r="AM52" s="19">
        <v>82000</v>
      </c>
      <c r="AN52" s="19">
        <v>113000</v>
      </c>
      <c r="AO52" s="15">
        <v>0.73109925925925934</v>
      </c>
      <c r="AP52" s="18">
        <v>4.5</v>
      </c>
      <c r="AQ52" s="20">
        <v>8</v>
      </c>
      <c r="AR52" s="16">
        <v>0</v>
      </c>
      <c r="AS52" s="16">
        <v>1</v>
      </c>
      <c r="AT52" s="16">
        <v>0</v>
      </c>
      <c r="AU52" s="16">
        <v>0</v>
      </c>
      <c r="AV52" s="66"/>
      <c r="AW52" s="66"/>
      <c r="AX52" s="66"/>
      <c r="AY52" s="66"/>
      <c r="AZ52" s="66"/>
      <c r="BA52" s="66"/>
      <c r="BB52" s="66"/>
      <c r="BC52" s="66"/>
      <c r="BD52" s="66"/>
      <c r="BE52" s="66"/>
      <c r="BF52" s="69"/>
      <c r="BG52" s="67"/>
      <c r="BH52" s="67"/>
      <c r="BI52" s="68"/>
      <c r="BJ52" s="67"/>
      <c r="BK52" s="67"/>
      <c r="BL52" s="67"/>
      <c r="BM52" s="67"/>
      <c r="BN52" s="67"/>
      <c r="BO52" s="67"/>
      <c r="BP52" s="67"/>
      <c r="BQ52" s="67"/>
      <c r="BR52" s="67"/>
      <c r="BS52" s="69"/>
      <c r="BT52" s="69"/>
      <c r="BU52" s="69"/>
      <c r="BV52" s="69"/>
      <c r="BW52" s="69"/>
      <c r="BX52" s="69"/>
      <c r="BY52" s="69"/>
      <c r="BZ52" s="69"/>
      <c r="CA52" s="69"/>
      <c r="CB52" s="69"/>
      <c r="CC52" s="70"/>
      <c r="CD52" s="70"/>
      <c r="CE52" s="71"/>
      <c r="CF52" s="71"/>
      <c r="CG52" s="71"/>
      <c r="CH52" s="71"/>
      <c r="CI52" s="71"/>
      <c r="CJ52" s="71"/>
      <c r="CK52" s="71"/>
      <c r="CL52" s="67"/>
      <c r="CM52" s="72"/>
      <c r="CN52" s="72"/>
      <c r="CO52" s="72"/>
      <c r="CP52" s="72"/>
      <c r="CQ52" s="72"/>
      <c r="CR52" s="72"/>
      <c r="CS52" s="72"/>
      <c r="CT52" s="72"/>
      <c r="CU52" s="69"/>
      <c r="CV52" s="73"/>
      <c r="CW52" s="74"/>
      <c r="CX52" s="74"/>
      <c r="CY52" s="67"/>
      <c r="CZ52" s="75"/>
      <c r="DA52" s="75"/>
      <c r="DB52" s="75"/>
      <c r="DC52" s="75"/>
      <c r="DD52" s="75"/>
      <c r="DE52" s="75"/>
      <c r="DF52" s="75"/>
      <c r="DG52" s="75"/>
      <c r="DH52" s="76"/>
      <c r="DI52" s="76"/>
      <c r="DJ52" s="76"/>
      <c r="DK52" s="76"/>
      <c r="DL52" s="76"/>
      <c r="DM52" s="76"/>
      <c r="DN52" s="76"/>
      <c r="DO52" s="76"/>
      <c r="DP52" s="71"/>
      <c r="DQ52" s="71"/>
      <c r="DR52" s="71"/>
      <c r="DS52" s="71"/>
      <c r="DT52" s="71"/>
      <c r="DU52" s="71"/>
      <c r="DV52" s="71"/>
      <c r="DW52" s="71"/>
      <c r="DX52" s="71"/>
      <c r="DY52" s="71"/>
      <c r="DZ52" s="71"/>
      <c r="EA52" s="71"/>
      <c r="EB52" s="71"/>
      <c r="EC52" s="77"/>
      <c r="ED52" s="77"/>
      <c r="EE52" s="77"/>
      <c r="EF52" s="77"/>
      <c r="EG52" s="78"/>
      <c r="EH52" s="79"/>
      <c r="EI52" s="57"/>
    </row>
    <row r="53" spans="1:139" x14ac:dyDescent="0.2">
      <c r="A53" s="57">
        <v>51</v>
      </c>
      <c r="B53" s="3" t="s">
        <v>125</v>
      </c>
      <c r="C53" s="2" t="s">
        <v>126</v>
      </c>
      <c r="D53" s="2" t="s">
        <v>127</v>
      </c>
      <c r="E53" s="2" t="s">
        <v>128</v>
      </c>
      <c r="F53" s="2" t="s">
        <v>129</v>
      </c>
      <c r="G53" s="2" t="s">
        <v>130</v>
      </c>
      <c r="H53" s="2" t="s">
        <v>131</v>
      </c>
      <c r="I53" s="6" t="s">
        <v>565</v>
      </c>
      <c r="J53" s="6" t="s">
        <v>561</v>
      </c>
      <c r="K53" s="6" t="s">
        <v>33</v>
      </c>
      <c r="L53" s="6" t="s">
        <v>33</v>
      </c>
      <c r="M53" s="6" t="s">
        <v>44</v>
      </c>
      <c r="N53" s="158" t="s">
        <v>44</v>
      </c>
      <c r="O53" s="29">
        <v>284</v>
      </c>
      <c r="P53" s="29">
        <v>1196</v>
      </c>
      <c r="Q53" s="29">
        <v>76</v>
      </c>
      <c r="R53" s="30">
        <v>1845</v>
      </c>
      <c r="S53" s="94"/>
      <c r="T53" s="94"/>
      <c r="U53" s="94"/>
      <c r="V53" s="94"/>
      <c r="W53" s="94"/>
      <c r="X53" s="111">
        <v>1</v>
      </c>
      <c r="Y53" s="65">
        <v>0</v>
      </c>
      <c r="Z53" s="65">
        <v>0</v>
      </c>
      <c r="AA53" s="65">
        <v>1</v>
      </c>
      <c r="AB53" s="65">
        <v>0</v>
      </c>
      <c r="AC53" s="65">
        <v>0</v>
      </c>
      <c r="AD53" s="65">
        <v>0</v>
      </c>
      <c r="AE53" s="65">
        <v>0</v>
      </c>
      <c r="AF53" s="187">
        <v>0</v>
      </c>
      <c r="AG53" s="6">
        <v>1</v>
      </c>
      <c r="AH53" s="16">
        <v>1</v>
      </c>
      <c r="AI53" s="17">
        <v>0</v>
      </c>
      <c r="AJ53" s="18">
        <v>18</v>
      </c>
      <c r="AK53" s="18">
        <v>5</v>
      </c>
      <c r="AL53" s="15">
        <f t="shared" si="0"/>
        <v>3.6</v>
      </c>
      <c r="AM53" s="19">
        <v>109000</v>
      </c>
      <c r="AN53" s="19">
        <v>150000</v>
      </c>
      <c r="AO53" s="15">
        <v>0.72497333333333336</v>
      </c>
      <c r="AP53" s="18">
        <v>3</v>
      </c>
      <c r="AQ53" s="20">
        <v>25</v>
      </c>
      <c r="AR53" s="16">
        <v>0</v>
      </c>
      <c r="AS53" s="16">
        <v>1</v>
      </c>
      <c r="AT53" s="16">
        <v>0</v>
      </c>
      <c r="AU53" s="16">
        <v>0</v>
      </c>
      <c r="AV53" s="8"/>
      <c r="AW53" s="8"/>
      <c r="AX53" s="8"/>
      <c r="AY53" s="8"/>
      <c r="AZ53" s="8"/>
      <c r="BA53" s="8"/>
      <c r="BB53" s="8"/>
      <c r="BC53" s="8"/>
      <c r="BD53" s="8"/>
      <c r="BE53" s="8" t="s">
        <v>760</v>
      </c>
      <c r="BF53" s="10"/>
      <c r="BG53" s="24" t="s">
        <v>793</v>
      </c>
      <c r="BH53" s="9">
        <v>45.000000000000007</v>
      </c>
      <c r="BI53" s="21">
        <v>0.2678571428571429</v>
      </c>
      <c r="BJ53" s="9">
        <v>9.0000000000000018</v>
      </c>
      <c r="BK53" s="23">
        <v>0.33333333333333331</v>
      </c>
      <c r="BL53" s="23">
        <v>0.70833333333333337</v>
      </c>
      <c r="BM53" s="9" t="s">
        <v>767</v>
      </c>
      <c r="BN53" s="9" t="s">
        <v>767</v>
      </c>
      <c r="BO53" s="9" t="s">
        <v>767</v>
      </c>
      <c r="BP53" s="9" t="s">
        <v>767</v>
      </c>
      <c r="BQ53" s="9" t="s">
        <v>767</v>
      </c>
      <c r="BR53" s="9" t="s">
        <v>767</v>
      </c>
      <c r="BS53" s="10" t="s">
        <v>91</v>
      </c>
      <c r="BT53" s="10" t="s">
        <v>91</v>
      </c>
      <c r="BU53" s="10" t="s">
        <v>91</v>
      </c>
      <c r="BV53" s="10" t="s">
        <v>34</v>
      </c>
      <c r="BW53" s="10" t="s">
        <v>91</v>
      </c>
      <c r="BX53" s="10" t="s">
        <v>91</v>
      </c>
      <c r="BY53" s="10" t="s">
        <v>91</v>
      </c>
      <c r="BZ53" s="10" t="s">
        <v>91</v>
      </c>
      <c r="CA53" s="10" t="s">
        <v>91</v>
      </c>
      <c r="CB53" s="10" t="s">
        <v>34</v>
      </c>
      <c r="CC53" s="11" t="s">
        <v>91</v>
      </c>
      <c r="CD53" s="11" t="s">
        <v>91</v>
      </c>
      <c r="CE53" s="71"/>
      <c r="CF53" s="71"/>
      <c r="CG53" s="71"/>
      <c r="CH53" s="71"/>
      <c r="CI53" s="71"/>
      <c r="CJ53" s="71"/>
      <c r="CK53" s="71"/>
      <c r="CL53" s="67"/>
      <c r="CM53" s="72"/>
      <c r="CN53" s="72"/>
      <c r="CO53" s="72"/>
      <c r="CP53" s="72"/>
      <c r="CQ53" s="72"/>
      <c r="CR53" s="72"/>
      <c r="CS53" s="72"/>
      <c r="CT53" s="72"/>
      <c r="CU53" s="69"/>
      <c r="CV53" s="73"/>
      <c r="CW53" s="4" t="s">
        <v>33</v>
      </c>
      <c r="CX53" s="4"/>
      <c r="CY53" s="21">
        <v>0</v>
      </c>
      <c r="CZ53" s="5">
        <v>0</v>
      </c>
      <c r="DA53" s="5">
        <v>0</v>
      </c>
      <c r="DB53" s="5">
        <v>0</v>
      </c>
      <c r="DC53" s="5">
        <v>0</v>
      </c>
      <c r="DD53" s="5">
        <v>0</v>
      </c>
      <c r="DE53" s="5">
        <v>0</v>
      </c>
      <c r="DF53" s="5">
        <v>0</v>
      </c>
      <c r="DG53" s="5">
        <v>0</v>
      </c>
      <c r="DH53" s="12">
        <v>1</v>
      </c>
      <c r="DI53" s="12">
        <v>1</v>
      </c>
      <c r="DJ53" s="12">
        <v>1</v>
      </c>
      <c r="DK53" s="12">
        <v>0</v>
      </c>
      <c r="DL53" s="12">
        <v>0</v>
      </c>
      <c r="DM53" s="12">
        <v>0</v>
      </c>
      <c r="DN53" s="12">
        <v>0</v>
      </c>
      <c r="DO53" s="12">
        <v>3</v>
      </c>
      <c r="DP53" s="7" t="s">
        <v>34</v>
      </c>
      <c r="DQ53" s="7" t="s">
        <v>35</v>
      </c>
      <c r="DR53" s="7" t="s">
        <v>91</v>
      </c>
      <c r="DS53" s="7" t="s">
        <v>34</v>
      </c>
      <c r="DT53" s="7" t="s">
        <v>34</v>
      </c>
      <c r="DU53" s="7" t="s">
        <v>34</v>
      </c>
      <c r="DV53" s="7" t="s">
        <v>34</v>
      </c>
      <c r="DW53" s="7" t="s">
        <v>91</v>
      </c>
      <c r="DX53" s="7" t="s">
        <v>91</v>
      </c>
      <c r="DY53" s="7" t="s">
        <v>34</v>
      </c>
      <c r="DZ53" s="7" t="s">
        <v>34</v>
      </c>
      <c r="EA53" s="7" t="s">
        <v>91</v>
      </c>
      <c r="EB53" s="7" t="s">
        <v>91</v>
      </c>
      <c r="EC53" s="6"/>
      <c r="ED53" s="6" t="s">
        <v>44</v>
      </c>
      <c r="EE53" s="6"/>
      <c r="EF53" s="6"/>
      <c r="EG53" s="63" t="s">
        <v>91</v>
      </c>
      <c r="EH53" s="64" t="s">
        <v>91</v>
      </c>
      <c r="EI53" s="57"/>
    </row>
    <row r="54" spans="1:139" x14ac:dyDescent="0.2">
      <c r="A54" s="57">
        <v>52</v>
      </c>
      <c r="B54" s="3" t="s">
        <v>343</v>
      </c>
      <c r="C54" s="2" t="s">
        <v>343</v>
      </c>
      <c r="D54" s="2" t="s">
        <v>344</v>
      </c>
      <c r="E54" s="2" t="s">
        <v>345</v>
      </c>
      <c r="F54" s="2" t="s">
        <v>346</v>
      </c>
      <c r="G54" s="2" t="s">
        <v>684</v>
      </c>
      <c r="H54" s="2" t="s">
        <v>347</v>
      </c>
      <c r="I54" s="6" t="s">
        <v>565</v>
      </c>
      <c r="J54" s="6" t="s">
        <v>561</v>
      </c>
      <c r="K54" s="6" t="s">
        <v>33</v>
      </c>
      <c r="L54" s="6" t="s">
        <v>33</v>
      </c>
      <c r="M54" s="6" t="s">
        <v>44</v>
      </c>
      <c r="N54" s="158" t="s">
        <v>44</v>
      </c>
      <c r="O54" s="29">
        <v>5939</v>
      </c>
      <c r="P54" s="29">
        <v>185251</v>
      </c>
      <c r="Q54" s="29">
        <v>7807</v>
      </c>
      <c r="R54" s="30">
        <v>522632</v>
      </c>
      <c r="S54" s="94"/>
      <c r="T54" s="94"/>
      <c r="U54" s="94"/>
      <c r="V54" s="94"/>
      <c r="W54" s="94"/>
      <c r="X54" s="111">
        <v>8</v>
      </c>
      <c r="Y54" s="65">
        <v>0.6</v>
      </c>
      <c r="Z54" s="65">
        <v>0.2</v>
      </c>
      <c r="AA54" s="65">
        <v>0.2</v>
      </c>
      <c r="AB54" s="65">
        <v>0</v>
      </c>
      <c r="AC54" s="65">
        <v>0</v>
      </c>
      <c r="AD54" s="65">
        <v>0</v>
      </c>
      <c r="AE54" s="65">
        <v>0</v>
      </c>
      <c r="AF54" s="187">
        <v>0</v>
      </c>
      <c r="AG54" s="6">
        <v>5</v>
      </c>
      <c r="AH54" s="16">
        <v>1</v>
      </c>
      <c r="AI54" s="17">
        <v>0.4</v>
      </c>
      <c r="AJ54" s="18">
        <v>11.4</v>
      </c>
      <c r="AK54" s="18">
        <v>6.4</v>
      </c>
      <c r="AL54" s="15">
        <f t="shared" si="0"/>
        <v>1.78125</v>
      </c>
      <c r="AM54" s="19">
        <v>221000</v>
      </c>
      <c r="AN54" s="19">
        <v>180000</v>
      </c>
      <c r="AO54" s="15">
        <v>1.2271166666666666</v>
      </c>
      <c r="AP54" s="18">
        <v>1</v>
      </c>
      <c r="AQ54" s="20">
        <v>8.1999999999999993</v>
      </c>
      <c r="AR54" s="16">
        <v>0</v>
      </c>
      <c r="AS54" s="16">
        <v>1</v>
      </c>
      <c r="AT54" s="16">
        <v>0</v>
      </c>
      <c r="AU54" s="16">
        <v>0</v>
      </c>
      <c r="AV54" s="8" t="s">
        <v>44</v>
      </c>
      <c r="AW54" s="8" t="s">
        <v>44</v>
      </c>
      <c r="AX54" s="8" t="s">
        <v>44</v>
      </c>
      <c r="AY54" s="8"/>
      <c r="AZ54" s="8"/>
      <c r="BA54" s="8" t="s">
        <v>44</v>
      </c>
      <c r="BB54" s="8" t="s">
        <v>44</v>
      </c>
      <c r="BC54" s="8" t="s">
        <v>44</v>
      </c>
      <c r="BD54" s="8" t="s">
        <v>44</v>
      </c>
      <c r="BE54" s="8"/>
      <c r="BF54" s="10"/>
      <c r="BG54" s="24" t="s">
        <v>799</v>
      </c>
      <c r="BH54" s="9">
        <v>114</v>
      </c>
      <c r="BI54" s="21">
        <v>0.6785714285714286</v>
      </c>
      <c r="BJ54" s="9">
        <v>19</v>
      </c>
      <c r="BK54" s="23">
        <v>0.16666666666666666</v>
      </c>
      <c r="BL54" s="23">
        <v>0.95833333333333337</v>
      </c>
      <c r="BM54" s="23">
        <v>0.16666666666666666</v>
      </c>
      <c r="BN54" s="23">
        <v>0.95833333333333337</v>
      </c>
      <c r="BO54" s="9" t="s">
        <v>767</v>
      </c>
      <c r="BP54" s="9" t="s">
        <v>767</v>
      </c>
      <c r="BQ54" s="23">
        <v>0.16666666666666666</v>
      </c>
      <c r="BR54" s="23">
        <v>0.95833333333333337</v>
      </c>
      <c r="BS54" s="10" t="s">
        <v>34</v>
      </c>
      <c r="BT54" s="10" t="s">
        <v>91</v>
      </c>
      <c r="BU54" s="10" t="s">
        <v>34</v>
      </c>
      <c r="BV54" s="10" t="s">
        <v>91</v>
      </c>
      <c r="BW54" s="10" t="s">
        <v>91</v>
      </c>
      <c r="BX54" s="10" t="s">
        <v>91</v>
      </c>
      <c r="BY54" s="10" t="s">
        <v>34</v>
      </c>
      <c r="BZ54" s="10" t="s">
        <v>34</v>
      </c>
      <c r="CA54" s="10" t="s">
        <v>91</v>
      </c>
      <c r="CB54" s="10" t="s">
        <v>34</v>
      </c>
      <c r="CC54" s="11" t="s">
        <v>44</v>
      </c>
      <c r="CD54" s="11" t="s">
        <v>44</v>
      </c>
      <c r="CE54" s="7"/>
      <c r="CF54" s="7" t="s">
        <v>44</v>
      </c>
      <c r="CG54" s="7"/>
      <c r="CH54" s="7" t="s">
        <v>44</v>
      </c>
      <c r="CI54" s="7"/>
      <c r="CJ54" s="7" t="s">
        <v>44</v>
      </c>
      <c r="CK54" s="7"/>
      <c r="CL54" s="9" t="s">
        <v>44</v>
      </c>
      <c r="CM54" s="26">
        <v>0.15000000000000002</v>
      </c>
      <c r="CN54" s="26">
        <v>0</v>
      </c>
      <c r="CO54" s="26">
        <v>0</v>
      </c>
      <c r="CP54" s="26">
        <v>0</v>
      </c>
      <c r="CQ54" s="26">
        <v>0.15</v>
      </c>
      <c r="CR54" s="26">
        <v>0.05</v>
      </c>
      <c r="CS54" s="26">
        <v>0.6</v>
      </c>
      <c r="CT54" s="26">
        <v>0.05</v>
      </c>
      <c r="CU54" s="10" t="s">
        <v>33</v>
      </c>
      <c r="CV54" s="27"/>
      <c r="CW54" s="4" t="s">
        <v>33</v>
      </c>
      <c r="CX54" s="4"/>
      <c r="CY54" s="21">
        <v>0.1</v>
      </c>
      <c r="CZ54" s="5">
        <v>3</v>
      </c>
      <c r="DA54" s="5">
        <v>0</v>
      </c>
      <c r="DB54" s="5">
        <v>1</v>
      </c>
      <c r="DC54" s="5">
        <v>0</v>
      </c>
      <c r="DD54" s="5">
        <v>0</v>
      </c>
      <c r="DE54" s="5">
        <v>0</v>
      </c>
      <c r="DF54" s="5">
        <v>0</v>
      </c>
      <c r="DG54" s="5">
        <v>4</v>
      </c>
      <c r="DH54" s="12">
        <v>2</v>
      </c>
      <c r="DI54" s="12">
        <v>0</v>
      </c>
      <c r="DJ54" s="12">
        <v>0</v>
      </c>
      <c r="DK54" s="12">
        <v>0</v>
      </c>
      <c r="DL54" s="12">
        <v>0</v>
      </c>
      <c r="DM54" s="12">
        <v>0</v>
      </c>
      <c r="DN54" s="12">
        <v>0</v>
      </c>
      <c r="DO54" s="12">
        <v>2</v>
      </c>
      <c r="DP54" s="7" t="s">
        <v>34</v>
      </c>
      <c r="DQ54" s="7" t="s">
        <v>91</v>
      </c>
      <c r="DR54" s="7" t="s">
        <v>34</v>
      </c>
      <c r="DS54" s="7" t="s">
        <v>34</v>
      </c>
      <c r="DT54" s="7" t="s">
        <v>34</v>
      </c>
      <c r="DU54" s="7" t="s">
        <v>34</v>
      </c>
      <c r="DV54" s="7" t="s">
        <v>34</v>
      </c>
      <c r="DW54" s="7" t="s">
        <v>34</v>
      </c>
      <c r="DX54" s="7" t="s">
        <v>34</v>
      </c>
      <c r="DY54" s="7" t="s">
        <v>34</v>
      </c>
      <c r="DZ54" s="7" t="s">
        <v>34</v>
      </c>
      <c r="EA54" s="7" t="s">
        <v>34</v>
      </c>
      <c r="EB54" s="7" t="s">
        <v>34</v>
      </c>
      <c r="EC54" s="6"/>
      <c r="ED54" s="6" t="s">
        <v>44</v>
      </c>
      <c r="EE54" s="6"/>
      <c r="EF54" s="6"/>
      <c r="EG54" s="63" t="s">
        <v>897</v>
      </c>
      <c r="EH54" s="64" t="s">
        <v>898</v>
      </c>
      <c r="EI54" s="57"/>
    </row>
    <row r="55" spans="1:139" x14ac:dyDescent="0.2">
      <c r="A55" s="57">
        <v>53</v>
      </c>
      <c r="B55" s="3" t="s">
        <v>142</v>
      </c>
      <c r="C55" s="2" t="s">
        <v>142</v>
      </c>
      <c r="D55" s="2" t="s">
        <v>143</v>
      </c>
      <c r="E55" s="2"/>
      <c r="F55" s="2" t="s">
        <v>144</v>
      </c>
      <c r="G55" s="2" t="s">
        <v>145</v>
      </c>
      <c r="H55" s="2" t="s">
        <v>146</v>
      </c>
      <c r="I55" s="6" t="s">
        <v>565</v>
      </c>
      <c r="J55" s="6" t="s">
        <v>561</v>
      </c>
      <c r="K55" s="6" t="s">
        <v>33</v>
      </c>
      <c r="L55" s="6" t="s">
        <v>33</v>
      </c>
      <c r="M55" s="6" t="s">
        <v>44</v>
      </c>
      <c r="N55" s="158" t="s">
        <v>44</v>
      </c>
      <c r="O55" s="29">
        <v>3450</v>
      </c>
      <c r="P55" s="29">
        <v>5145</v>
      </c>
      <c r="Q55" s="29">
        <v>180</v>
      </c>
      <c r="R55" s="30">
        <v>1845</v>
      </c>
      <c r="S55" s="94"/>
      <c r="T55" s="94"/>
      <c r="U55" s="94"/>
      <c r="V55" s="94"/>
      <c r="W55" s="94"/>
      <c r="X55" s="111">
        <v>1</v>
      </c>
      <c r="Y55" s="65">
        <v>0</v>
      </c>
      <c r="Z55" s="65">
        <v>0</v>
      </c>
      <c r="AA55" s="65">
        <v>1</v>
      </c>
      <c r="AB55" s="65">
        <v>0</v>
      </c>
      <c r="AC55" s="65">
        <v>0</v>
      </c>
      <c r="AD55" s="65">
        <v>0</v>
      </c>
      <c r="AE55" s="65">
        <v>0</v>
      </c>
      <c r="AF55" s="187">
        <v>0</v>
      </c>
      <c r="AG55" s="6">
        <v>1</v>
      </c>
      <c r="AH55" s="16">
        <v>1</v>
      </c>
      <c r="AI55" s="17">
        <v>2</v>
      </c>
      <c r="AJ55" s="18">
        <v>12</v>
      </c>
      <c r="AK55" s="18">
        <v>4</v>
      </c>
      <c r="AL55" s="15">
        <f t="shared" si="0"/>
        <v>3</v>
      </c>
      <c r="AM55" s="19">
        <v>93000</v>
      </c>
      <c r="AN55" s="19">
        <v>100000</v>
      </c>
      <c r="AO55" s="15">
        <v>0.93066000000000004</v>
      </c>
      <c r="AP55" s="18">
        <v>4</v>
      </c>
      <c r="AQ55" s="20">
        <v>10</v>
      </c>
      <c r="AR55" s="16">
        <v>0</v>
      </c>
      <c r="AS55" s="16">
        <v>1</v>
      </c>
      <c r="AT55" s="16">
        <v>0</v>
      </c>
      <c r="AU55" s="16">
        <v>0</v>
      </c>
      <c r="AV55" s="8"/>
      <c r="AW55" s="8" t="s">
        <v>44</v>
      </c>
      <c r="AX55" s="8" t="s">
        <v>44</v>
      </c>
      <c r="AY55" s="8"/>
      <c r="AZ55" s="8"/>
      <c r="BA55" s="8"/>
      <c r="BB55" s="8"/>
      <c r="BC55" s="8"/>
      <c r="BD55" s="8"/>
      <c r="BE55" s="8"/>
      <c r="BF55" s="10"/>
      <c r="BG55" s="24" t="s">
        <v>793</v>
      </c>
      <c r="BH55" s="9">
        <v>45.000000000000007</v>
      </c>
      <c r="BI55" s="21">
        <v>0.2678571428571429</v>
      </c>
      <c r="BJ55" s="9">
        <v>9.0000000000000018</v>
      </c>
      <c r="BK55" s="23">
        <v>0.33333333333333331</v>
      </c>
      <c r="BL55" s="23">
        <v>0.70833333333333337</v>
      </c>
      <c r="BM55" s="9" t="s">
        <v>767</v>
      </c>
      <c r="BN55" s="9" t="s">
        <v>767</v>
      </c>
      <c r="BO55" s="9" t="s">
        <v>767</v>
      </c>
      <c r="BP55" s="9" t="s">
        <v>767</v>
      </c>
      <c r="BQ55" s="9" t="s">
        <v>767</v>
      </c>
      <c r="BR55" s="9" t="s">
        <v>767</v>
      </c>
      <c r="BS55" s="10" t="s">
        <v>91</v>
      </c>
      <c r="BT55" s="10" t="s">
        <v>91</v>
      </c>
      <c r="BU55" s="10" t="s">
        <v>91</v>
      </c>
      <c r="BV55" s="10" t="s">
        <v>91</v>
      </c>
      <c r="BW55" s="10" t="s">
        <v>91</v>
      </c>
      <c r="BX55" s="10" t="s">
        <v>91</v>
      </c>
      <c r="BY55" s="10" t="s">
        <v>91</v>
      </c>
      <c r="BZ55" s="10" t="s">
        <v>34</v>
      </c>
      <c r="CA55" s="10" t="s">
        <v>91</v>
      </c>
      <c r="CB55" s="10" t="s">
        <v>91</v>
      </c>
      <c r="CC55" s="11" t="s">
        <v>33</v>
      </c>
      <c r="CD55" s="11" t="s">
        <v>44</v>
      </c>
      <c r="CE55" s="7"/>
      <c r="CF55" s="7" t="s">
        <v>44</v>
      </c>
      <c r="CG55" s="7"/>
      <c r="CH55" s="7"/>
      <c r="CI55" s="7"/>
      <c r="CJ55" s="7"/>
      <c r="CK55" s="7"/>
      <c r="CL55" s="9"/>
      <c r="CM55" s="26">
        <v>0</v>
      </c>
      <c r="CN55" s="26">
        <v>0</v>
      </c>
      <c r="CO55" s="26">
        <v>0</v>
      </c>
      <c r="CP55" s="26">
        <v>0</v>
      </c>
      <c r="CQ55" s="26">
        <v>0</v>
      </c>
      <c r="CR55" s="26">
        <v>0.1</v>
      </c>
      <c r="CS55" s="26">
        <v>0.9</v>
      </c>
      <c r="CT55" s="26">
        <v>0</v>
      </c>
      <c r="CU55" s="10" t="s">
        <v>33</v>
      </c>
      <c r="CV55" s="27"/>
      <c r="CW55" s="4" t="s">
        <v>33</v>
      </c>
      <c r="CX55" s="4"/>
      <c r="CY55" s="21">
        <v>0</v>
      </c>
      <c r="CZ55" s="5">
        <v>0</v>
      </c>
      <c r="DA55" s="5">
        <v>0</v>
      </c>
      <c r="DB55" s="5">
        <v>0</v>
      </c>
      <c r="DC55" s="5">
        <v>0</v>
      </c>
      <c r="DD55" s="5">
        <v>0</v>
      </c>
      <c r="DE55" s="5">
        <v>0</v>
      </c>
      <c r="DF55" s="5">
        <v>0</v>
      </c>
      <c r="DG55" s="5">
        <v>0</v>
      </c>
      <c r="DH55" s="12">
        <v>0</v>
      </c>
      <c r="DI55" s="12">
        <v>0</v>
      </c>
      <c r="DJ55" s="12">
        <v>0</v>
      </c>
      <c r="DK55" s="12">
        <v>0</v>
      </c>
      <c r="DL55" s="12">
        <v>0</v>
      </c>
      <c r="DM55" s="12">
        <v>0</v>
      </c>
      <c r="DN55" s="12">
        <v>0</v>
      </c>
      <c r="DO55" s="12">
        <v>0</v>
      </c>
      <c r="DP55" s="7" t="s">
        <v>34</v>
      </c>
      <c r="DQ55" s="7" t="s">
        <v>35</v>
      </c>
      <c r="DR55" s="7" t="s">
        <v>34</v>
      </c>
      <c r="DS55" s="7" t="s">
        <v>34</v>
      </c>
      <c r="DT55" s="7" t="s">
        <v>34</v>
      </c>
      <c r="DU55" s="7" t="s">
        <v>34</v>
      </c>
      <c r="DV55" s="7" t="s">
        <v>34</v>
      </c>
      <c r="DW55" s="7" t="s">
        <v>91</v>
      </c>
      <c r="DX55" s="7" t="s">
        <v>91</v>
      </c>
      <c r="DY55" s="7" t="s">
        <v>34</v>
      </c>
      <c r="DZ55" s="7" t="s">
        <v>34</v>
      </c>
      <c r="EA55" s="7" t="s">
        <v>34</v>
      </c>
      <c r="EB55" s="7" t="s">
        <v>34</v>
      </c>
      <c r="EC55" s="6"/>
      <c r="ED55" s="6" t="s">
        <v>44</v>
      </c>
      <c r="EE55" s="6"/>
      <c r="EF55" s="6"/>
      <c r="EG55" s="63" t="s">
        <v>899</v>
      </c>
      <c r="EH55" s="64" t="s">
        <v>900</v>
      </c>
      <c r="EI55" s="57"/>
    </row>
    <row r="56" spans="1:139" x14ac:dyDescent="0.2">
      <c r="A56" s="57">
        <v>54</v>
      </c>
      <c r="B56" s="3" t="s">
        <v>605</v>
      </c>
      <c r="C56" s="80"/>
      <c r="D56" s="80"/>
      <c r="E56" s="80"/>
      <c r="F56" s="80"/>
      <c r="G56" s="80"/>
      <c r="H56" s="80"/>
      <c r="I56" s="6" t="s">
        <v>565</v>
      </c>
      <c r="J56" s="6" t="s">
        <v>561</v>
      </c>
      <c r="K56" s="6" t="s">
        <v>33</v>
      </c>
      <c r="L56" s="6" t="s">
        <v>33</v>
      </c>
      <c r="M56" s="6" t="s">
        <v>44</v>
      </c>
      <c r="N56" s="158" t="s">
        <v>33</v>
      </c>
      <c r="O56" s="29">
        <v>16782</v>
      </c>
      <c r="P56" s="29">
        <v>45058</v>
      </c>
      <c r="Q56" s="29">
        <v>3504</v>
      </c>
      <c r="R56" s="30">
        <v>43829</v>
      </c>
      <c r="S56" s="94"/>
      <c r="T56" s="94"/>
      <c r="U56" s="94"/>
      <c r="V56" s="94"/>
      <c r="W56" s="94"/>
      <c r="X56" s="111">
        <v>6</v>
      </c>
      <c r="Y56" s="65">
        <v>0</v>
      </c>
      <c r="Z56" s="65">
        <v>0</v>
      </c>
      <c r="AA56" s="65">
        <v>1</v>
      </c>
      <c r="AB56" s="65">
        <v>0</v>
      </c>
      <c r="AC56" s="65">
        <v>0</v>
      </c>
      <c r="AD56" s="65">
        <v>0</v>
      </c>
      <c r="AE56" s="65">
        <v>0</v>
      </c>
      <c r="AF56" s="187">
        <v>0</v>
      </c>
      <c r="AG56" s="6">
        <v>2</v>
      </c>
      <c r="AH56" s="16">
        <v>1</v>
      </c>
      <c r="AI56" s="17">
        <v>1</v>
      </c>
      <c r="AJ56" s="18">
        <v>19.5</v>
      </c>
      <c r="AK56" s="18">
        <v>4</v>
      </c>
      <c r="AL56" s="15">
        <f t="shared" si="0"/>
        <v>4.875</v>
      </c>
      <c r="AM56" s="19">
        <v>104000</v>
      </c>
      <c r="AN56" s="19">
        <v>100000</v>
      </c>
      <c r="AO56" s="15">
        <v>1.041785</v>
      </c>
      <c r="AP56" s="18">
        <v>1</v>
      </c>
      <c r="AQ56" s="20">
        <v>11</v>
      </c>
      <c r="AR56" s="16">
        <v>0.5</v>
      </c>
      <c r="AS56" s="16">
        <v>0.5</v>
      </c>
      <c r="AT56" s="16">
        <v>0</v>
      </c>
      <c r="AU56" s="16">
        <v>0</v>
      </c>
      <c r="AV56" s="66"/>
      <c r="AW56" s="66"/>
      <c r="AX56" s="66"/>
      <c r="AY56" s="66"/>
      <c r="AZ56" s="66"/>
      <c r="BA56" s="66"/>
      <c r="BB56" s="66"/>
      <c r="BC56" s="66"/>
      <c r="BD56" s="66"/>
      <c r="BE56" s="66"/>
      <c r="BF56" s="69"/>
      <c r="BG56" s="67"/>
      <c r="BH56" s="67"/>
      <c r="BI56" s="68"/>
      <c r="BJ56" s="67"/>
      <c r="BK56" s="67"/>
      <c r="BL56" s="67"/>
      <c r="BM56" s="67"/>
      <c r="BN56" s="67"/>
      <c r="BO56" s="67"/>
      <c r="BP56" s="67"/>
      <c r="BQ56" s="67"/>
      <c r="BR56" s="67"/>
      <c r="BS56" s="69"/>
      <c r="BT56" s="69"/>
      <c r="BU56" s="69"/>
      <c r="BV56" s="69"/>
      <c r="BW56" s="69"/>
      <c r="BX56" s="69"/>
      <c r="BY56" s="69"/>
      <c r="BZ56" s="69"/>
      <c r="CA56" s="69"/>
      <c r="CB56" s="69"/>
      <c r="CC56" s="70"/>
      <c r="CD56" s="70"/>
      <c r="CE56" s="71"/>
      <c r="CF56" s="71"/>
      <c r="CG56" s="71"/>
      <c r="CH56" s="71"/>
      <c r="CI56" s="71"/>
      <c r="CJ56" s="71"/>
      <c r="CK56" s="71"/>
      <c r="CL56" s="67"/>
      <c r="CM56" s="72"/>
      <c r="CN56" s="72"/>
      <c r="CO56" s="72"/>
      <c r="CP56" s="72"/>
      <c r="CQ56" s="72"/>
      <c r="CR56" s="72"/>
      <c r="CS56" s="72"/>
      <c r="CT56" s="72"/>
      <c r="CU56" s="69"/>
      <c r="CV56" s="73"/>
      <c r="CW56" s="74"/>
      <c r="CX56" s="74"/>
      <c r="CY56" s="67"/>
      <c r="CZ56" s="75"/>
      <c r="DA56" s="75"/>
      <c r="DB56" s="75"/>
      <c r="DC56" s="75"/>
      <c r="DD56" s="75"/>
      <c r="DE56" s="75"/>
      <c r="DF56" s="75"/>
      <c r="DG56" s="75"/>
      <c r="DH56" s="76"/>
      <c r="DI56" s="76"/>
      <c r="DJ56" s="76"/>
      <c r="DK56" s="76"/>
      <c r="DL56" s="76"/>
      <c r="DM56" s="76"/>
      <c r="DN56" s="76"/>
      <c r="DO56" s="76"/>
      <c r="DP56" s="71"/>
      <c r="DQ56" s="71"/>
      <c r="DR56" s="71"/>
      <c r="DS56" s="71"/>
      <c r="DT56" s="71"/>
      <c r="DU56" s="71"/>
      <c r="DV56" s="71"/>
      <c r="DW56" s="71"/>
      <c r="DX56" s="71"/>
      <c r="DY56" s="71"/>
      <c r="DZ56" s="71"/>
      <c r="EA56" s="71"/>
      <c r="EB56" s="71"/>
      <c r="EC56" s="77"/>
      <c r="ED56" s="77"/>
      <c r="EE56" s="77"/>
      <c r="EF56" s="77"/>
      <c r="EG56" s="78"/>
      <c r="EH56" s="79"/>
      <c r="EI56" s="57"/>
    </row>
    <row r="57" spans="1:139" x14ac:dyDescent="0.2">
      <c r="A57" s="57">
        <v>55</v>
      </c>
      <c r="B57" s="3" t="s">
        <v>606</v>
      </c>
      <c r="C57" s="2" t="s">
        <v>674</v>
      </c>
      <c r="D57" s="2" t="s">
        <v>675</v>
      </c>
      <c r="E57" s="2"/>
      <c r="F57" s="2" t="s">
        <v>676</v>
      </c>
      <c r="G57" s="2" t="s">
        <v>677</v>
      </c>
      <c r="H57" s="2" t="s">
        <v>678</v>
      </c>
      <c r="I57" s="6" t="s">
        <v>565</v>
      </c>
      <c r="J57" s="6" t="s">
        <v>561</v>
      </c>
      <c r="K57" s="6" t="s">
        <v>33</v>
      </c>
      <c r="L57" s="6" t="s">
        <v>33</v>
      </c>
      <c r="M57" s="6" t="s">
        <v>44</v>
      </c>
      <c r="N57" s="158" t="s">
        <v>44</v>
      </c>
      <c r="O57" s="29">
        <v>331</v>
      </c>
      <c r="P57" s="29">
        <v>573</v>
      </c>
      <c r="Q57" s="29">
        <v>88</v>
      </c>
      <c r="R57" s="30">
        <v>1241</v>
      </c>
      <c r="S57" s="94"/>
      <c r="T57" s="94"/>
      <c r="U57" s="94"/>
      <c r="V57" s="94"/>
      <c r="W57" s="94"/>
      <c r="X57" s="111">
        <v>1</v>
      </c>
      <c r="Y57" s="65">
        <v>0</v>
      </c>
      <c r="Z57" s="65">
        <v>0</v>
      </c>
      <c r="AA57" s="65">
        <v>1</v>
      </c>
      <c r="AB57" s="65">
        <v>0</v>
      </c>
      <c r="AC57" s="65">
        <v>0</v>
      </c>
      <c r="AD57" s="65">
        <v>0</v>
      </c>
      <c r="AE57" s="65">
        <v>0</v>
      </c>
      <c r="AF57" s="187">
        <v>0</v>
      </c>
      <c r="AG57" s="6">
        <v>1</v>
      </c>
      <c r="AH57" s="16">
        <v>1</v>
      </c>
      <c r="AI57" s="17">
        <v>2</v>
      </c>
      <c r="AJ57" s="18">
        <v>16</v>
      </c>
      <c r="AK57" s="18">
        <v>5</v>
      </c>
      <c r="AL57" s="15">
        <f t="shared" si="0"/>
        <v>3.2</v>
      </c>
      <c r="AM57" s="19">
        <v>72000</v>
      </c>
      <c r="AN57" s="19">
        <v>150000</v>
      </c>
      <c r="AO57" s="15">
        <v>0.48269333333333331</v>
      </c>
      <c r="AP57" s="18">
        <v>3</v>
      </c>
      <c r="AQ57" s="20">
        <v>14</v>
      </c>
      <c r="AR57" s="16">
        <v>0</v>
      </c>
      <c r="AS57" s="16">
        <v>1</v>
      </c>
      <c r="AT57" s="16">
        <v>0</v>
      </c>
      <c r="AU57" s="16">
        <v>0</v>
      </c>
      <c r="AV57" s="8"/>
      <c r="AW57" s="8" t="s">
        <v>44</v>
      </c>
      <c r="AX57" s="8" t="s">
        <v>44</v>
      </c>
      <c r="AY57" s="8"/>
      <c r="AZ57" s="8"/>
      <c r="BA57" s="8"/>
      <c r="BB57" s="8"/>
      <c r="BC57" s="8"/>
      <c r="BD57" s="8"/>
      <c r="BE57" s="8"/>
      <c r="BF57" s="10"/>
      <c r="BG57" s="24" t="s">
        <v>793</v>
      </c>
      <c r="BH57" s="9">
        <v>45.000000000000007</v>
      </c>
      <c r="BI57" s="21">
        <v>0.2678571428571429</v>
      </c>
      <c r="BJ57" s="9">
        <v>9.0000000000000018</v>
      </c>
      <c r="BK57" s="23">
        <v>0.33333333333333331</v>
      </c>
      <c r="BL57" s="23">
        <v>0.70833333333333337</v>
      </c>
      <c r="BM57" s="9" t="s">
        <v>767</v>
      </c>
      <c r="BN57" s="9" t="s">
        <v>767</v>
      </c>
      <c r="BO57" s="9" t="s">
        <v>767</v>
      </c>
      <c r="BP57" s="9" t="s">
        <v>767</v>
      </c>
      <c r="BQ57" s="9" t="s">
        <v>767</v>
      </c>
      <c r="BR57" s="9" t="s">
        <v>767</v>
      </c>
      <c r="BS57" s="10" t="s">
        <v>91</v>
      </c>
      <c r="BT57" s="10" t="s">
        <v>35</v>
      </c>
      <c r="BU57" s="10" t="s">
        <v>91</v>
      </c>
      <c r="BV57" s="10" t="s">
        <v>91</v>
      </c>
      <c r="BW57" s="10" t="s">
        <v>91</v>
      </c>
      <c r="BX57" s="10" t="s">
        <v>91</v>
      </c>
      <c r="BY57" s="10" t="s">
        <v>91</v>
      </c>
      <c r="BZ57" s="10" t="s">
        <v>34</v>
      </c>
      <c r="CA57" s="10" t="s">
        <v>91</v>
      </c>
      <c r="CB57" s="10" t="s">
        <v>34</v>
      </c>
      <c r="CC57" s="11" t="s">
        <v>33</v>
      </c>
      <c r="CD57" s="11" t="s">
        <v>44</v>
      </c>
      <c r="CE57" s="71"/>
      <c r="CF57" s="71"/>
      <c r="CG57" s="71"/>
      <c r="CH57" s="71"/>
      <c r="CI57" s="71"/>
      <c r="CJ57" s="71"/>
      <c r="CK57" s="71"/>
      <c r="CL57" s="67"/>
      <c r="CM57" s="72"/>
      <c r="CN57" s="72"/>
      <c r="CO57" s="72"/>
      <c r="CP57" s="72"/>
      <c r="CQ57" s="72"/>
      <c r="CR57" s="72"/>
      <c r="CS57" s="72"/>
      <c r="CT57" s="72"/>
      <c r="CU57" s="69"/>
      <c r="CV57" s="73"/>
      <c r="CW57" s="4" t="s">
        <v>33</v>
      </c>
      <c r="CX57" s="4"/>
      <c r="CY57" s="21">
        <v>0</v>
      </c>
      <c r="CZ57" s="5">
        <v>0</v>
      </c>
      <c r="DA57" s="5">
        <v>0</v>
      </c>
      <c r="DB57" s="5">
        <v>0</v>
      </c>
      <c r="DC57" s="5">
        <v>0</v>
      </c>
      <c r="DD57" s="5">
        <v>0</v>
      </c>
      <c r="DE57" s="5">
        <v>0</v>
      </c>
      <c r="DF57" s="5">
        <v>0</v>
      </c>
      <c r="DG57" s="5">
        <v>0</v>
      </c>
      <c r="DH57" s="12">
        <v>0</v>
      </c>
      <c r="DI57" s="12">
        <v>0</v>
      </c>
      <c r="DJ57" s="12">
        <v>0</v>
      </c>
      <c r="DK57" s="12">
        <v>0</v>
      </c>
      <c r="DL57" s="12">
        <v>0</v>
      </c>
      <c r="DM57" s="12">
        <v>0</v>
      </c>
      <c r="DN57" s="12">
        <v>0</v>
      </c>
      <c r="DO57" s="12">
        <v>0</v>
      </c>
      <c r="DP57" s="7" t="s">
        <v>35</v>
      </c>
      <c r="DQ57" s="7" t="s">
        <v>35</v>
      </c>
      <c r="DR57" s="7" t="s">
        <v>34</v>
      </c>
      <c r="DS57" s="7" t="s">
        <v>35</v>
      </c>
      <c r="DT57" s="7" t="s">
        <v>35</v>
      </c>
      <c r="DU57" s="7" t="s">
        <v>91</v>
      </c>
      <c r="DV57" s="7" t="s">
        <v>34</v>
      </c>
      <c r="DW57" s="7" t="s">
        <v>91</v>
      </c>
      <c r="DX57" s="7" t="s">
        <v>91</v>
      </c>
      <c r="DY57" s="7" t="s">
        <v>34</v>
      </c>
      <c r="DZ57" s="7" t="s">
        <v>34</v>
      </c>
      <c r="EA57" s="7" t="s">
        <v>34</v>
      </c>
      <c r="EB57" s="7" t="s">
        <v>34</v>
      </c>
      <c r="EC57" s="6"/>
      <c r="ED57" s="6" t="s">
        <v>44</v>
      </c>
      <c r="EE57" s="6"/>
      <c r="EF57" s="6"/>
      <c r="EG57" s="63"/>
      <c r="EH57" s="64"/>
      <c r="EI57" s="57"/>
    </row>
    <row r="58" spans="1:139" x14ac:dyDescent="0.2">
      <c r="A58" s="57">
        <v>56</v>
      </c>
      <c r="B58" s="3" t="s">
        <v>607</v>
      </c>
      <c r="C58" s="2" t="s">
        <v>716</v>
      </c>
      <c r="D58" s="2" t="s">
        <v>717</v>
      </c>
      <c r="E58" s="2" t="s">
        <v>718</v>
      </c>
      <c r="F58" s="2" t="s">
        <v>719</v>
      </c>
      <c r="G58" s="2" t="s">
        <v>722</v>
      </c>
      <c r="H58" s="2" t="s">
        <v>720</v>
      </c>
      <c r="I58" s="6" t="s">
        <v>565</v>
      </c>
      <c r="J58" s="6" t="s">
        <v>561</v>
      </c>
      <c r="K58" s="6" t="s">
        <v>33</v>
      </c>
      <c r="L58" s="6" t="s">
        <v>33</v>
      </c>
      <c r="M58" s="6" t="s">
        <v>44</v>
      </c>
      <c r="N58" s="158" t="s">
        <v>44</v>
      </c>
      <c r="O58" s="29">
        <v>5509</v>
      </c>
      <c r="P58" s="29">
        <v>38367</v>
      </c>
      <c r="Q58" s="29">
        <v>2552</v>
      </c>
      <c r="R58" s="30">
        <v>49437</v>
      </c>
      <c r="S58" s="94"/>
      <c r="T58" s="94"/>
      <c r="U58" s="94"/>
      <c r="V58" s="94"/>
      <c r="W58" s="94"/>
      <c r="X58" s="111">
        <v>6</v>
      </c>
      <c r="Y58" s="65">
        <v>0.25</v>
      </c>
      <c r="Z58" s="65">
        <v>0.25</v>
      </c>
      <c r="AA58" s="65">
        <v>0.5</v>
      </c>
      <c r="AB58" s="65">
        <v>0</v>
      </c>
      <c r="AC58" s="65">
        <v>0</v>
      </c>
      <c r="AD58" s="65">
        <v>0</v>
      </c>
      <c r="AE58" s="65">
        <v>0</v>
      </c>
      <c r="AF58" s="187">
        <v>0</v>
      </c>
      <c r="AG58" s="6">
        <v>4</v>
      </c>
      <c r="AH58" s="16">
        <v>1</v>
      </c>
      <c r="AI58" s="17">
        <v>1.5</v>
      </c>
      <c r="AJ58" s="18">
        <v>7.25</v>
      </c>
      <c r="AK58" s="18">
        <v>4</v>
      </c>
      <c r="AL58" s="15">
        <f t="shared" si="0"/>
        <v>1.8125</v>
      </c>
      <c r="AM58" s="19">
        <v>56000</v>
      </c>
      <c r="AN58" s="19">
        <v>100000</v>
      </c>
      <c r="AO58" s="15">
        <v>0.56399999999999995</v>
      </c>
      <c r="AP58" s="18">
        <v>4.5</v>
      </c>
      <c r="AQ58" s="20">
        <v>12.25</v>
      </c>
      <c r="AR58" s="16">
        <v>0</v>
      </c>
      <c r="AS58" s="16">
        <v>1</v>
      </c>
      <c r="AT58" s="16">
        <v>0</v>
      </c>
      <c r="AU58" s="16">
        <v>0</v>
      </c>
      <c r="AV58" s="8"/>
      <c r="AW58" s="8" t="s">
        <v>44</v>
      </c>
      <c r="AX58" s="8" t="s">
        <v>44</v>
      </c>
      <c r="AY58" s="8"/>
      <c r="AZ58" s="8"/>
      <c r="BA58" s="8"/>
      <c r="BB58" s="8"/>
      <c r="BC58" s="8"/>
      <c r="BD58" s="8"/>
      <c r="BE58" s="8"/>
      <c r="BF58" s="10"/>
      <c r="BG58" s="24" t="s">
        <v>800</v>
      </c>
      <c r="BH58" s="9">
        <v>60</v>
      </c>
      <c r="BI58" s="21">
        <v>0.35714285714285715</v>
      </c>
      <c r="BJ58" s="9">
        <v>10</v>
      </c>
      <c r="BK58" s="23">
        <v>0.29166666666666669</v>
      </c>
      <c r="BL58" s="23">
        <v>0.70833333333333337</v>
      </c>
      <c r="BM58" s="23">
        <v>0.29166666666666669</v>
      </c>
      <c r="BN58" s="23">
        <v>0.70833333333333337</v>
      </c>
      <c r="BO58" s="9" t="s">
        <v>767</v>
      </c>
      <c r="BP58" s="9" t="s">
        <v>767</v>
      </c>
      <c r="BQ58" s="9" t="s">
        <v>767</v>
      </c>
      <c r="BR58" s="9" t="s">
        <v>767</v>
      </c>
      <c r="BS58" s="10" t="s">
        <v>91</v>
      </c>
      <c r="BT58" s="10" t="s">
        <v>91</v>
      </c>
      <c r="BU58" s="10" t="s">
        <v>91</v>
      </c>
      <c r="BV58" s="10" t="s">
        <v>91</v>
      </c>
      <c r="BW58" s="10" t="s">
        <v>91</v>
      </c>
      <c r="BX58" s="10" t="s">
        <v>91</v>
      </c>
      <c r="BY58" s="10" t="s">
        <v>91</v>
      </c>
      <c r="BZ58" s="10" t="s">
        <v>34</v>
      </c>
      <c r="CA58" s="10" t="s">
        <v>91</v>
      </c>
      <c r="CB58" s="10" t="s">
        <v>91</v>
      </c>
      <c r="CC58" s="11" t="s">
        <v>91</v>
      </c>
      <c r="CD58" s="11" t="s">
        <v>91</v>
      </c>
      <c r="CE58" s="7"/>
      <c r="CF58" s="7" t="s">
        <v>44</v>
      </c>
      <c r="CG58" s="7" t="s">
        <v>44</v>
      </c>
      <c r="CH58" s="7" t="s">
        <v>44</v>
      </c>
      <c r="CI58" s="7" t="s">
        <v>44</v>
      </c>
      <c r="CJ58" s="7" t="s">
        <v>44</v>
      </c>
      <c r="CK58" s="7"/>
      <c r="CL58" s="9"/>
      <c r="CM58" s="26">
        <v>0</v>
      </c>
      <c r="CN58" s="26">
        <v>0</v>
      </c>
      <c r="CO58" s="26">
        <v>0</v>
      </c>
      <c r="CP58" s="26">
        <v>0</v>
      </c>
      <c r="CQ58" s="26">
        <v>0</v>
      </c>
      <c r="CR58" s="26">
        <v>0.2</v>
      </c>
      <c r="CS58" s="26">
        <v>0.8</v>
      </c>
      <c r="CT58" s="26">
        <v>0</v>
      </c>
      <c r="CU58" s="10" t="s">
        <v>33</v>
      </c>
      <c r="CV58" s="27"/>
      <c r="CW58" s="4" t="s">
        <v>33</v>
      </c>
      <c r="CX58" s="4"/>
      <c r="CY58" s="21">
        <v>0</v>
      </c>
      <c r="CZ58" s="5">
        <v>1</v>
      </c>
      <c r="DA58" s="5">
        <v>0</v>
      </c>
      <c r="DB58" s="5">
        <v>0</v>
      </c>
      <c r="DC58" s="5">
        <v>0</v>
      </c>
      <c r="DD58" s="5">
        <v>0</v>
      </c>
      <c r="DE58" s="5">
        <v>0</v>
      </c>
      <c r="DF58" s="5">
        <v>0</v>
      </c>
      <c r="DG58" s="5">
        <v>1</v>
      </c>
      <c r="DH58" s="12">
        <v>0</v>
      </c>
      <c r="DI58" s="12">
        <v>0</v>
      </c>
      <c r="DJ58" s="12">
        <v>0</v>
      </c>
      <c r="DK58" s="12">
        <v>0</v>
      </c>
      <c r="DL58" s="12">
        <v>0</v>
      </c>
      <c r="DM58" s="12">
        <v>0</v>
      </c>
      <c r="DN58" s="12">
        <v>0</v>
      </c>
      <c r="DO58" s="12">
        <v>0</v>
      </c>
      <c r="DP58" s="7" t="s">
        <v>35</v>
      </c>
      <c r="DQ58" s="7" t="s">
        <v>35</v>
      </c>
      <c r="DR58" s="7" t="s">
        <v>34</v>
      </c>
      <c r="DS58" s="7" t="s">
        <v>34</v>
      </c>
      <c r="DT58" s="7" t="s">
        <v>34</v>
      </c>
      <c r="DU58" s="7" t="s">
        <v>34</v>
      </c>
      <c r="DV58" s="7" t="s">
        <v>91</v>
      </c>
      <c r="DW58" s="7" t="s">
        <v>91</v>
      </c>
      <c r="DX58" s="7" t="s">
        <v>34</v>
      </c>
      <c r="DY58" s="7" t="s">
        <v>34</v>
      </c>
      <c r="DZ58" s="7" t="s">
        <v>34</v>
      </c>
      <c r="EA58" s="7" t="s">
        <v>34</v>
      </c>
      <c r="EB58" s="7" t="s">
        <v>34</v>
      </c>
      <c r="EC58" s="6"/>
      <c r="ED58" s="6"/>
      <c r="EE58" s="6" t="s">
        <v>44</v>
      </c>
      <c r="EF58" s="6"/>
      <c r="EG58" s="63" t="s">
        <v>727</v>
      </c>
      <c r="EH58" s="64" t="s">
        <v>901</v>
      </c>
      <c r="EI58" s="57"/>
    </row>
    <row r="59" spans="1:139" x14ac:dyDescent="0.2">
      <c r="A59" s="57">
        <v>57</v>
      </c>
      <c r="B59" s="3" t="s">
        <v>608</v>
      </c>
      <c r="C59" s="2" t="s">
        <v>706</v>
      </c>
      <c r="D59" s="2" t="s">
        <v>707</v>
      </c>
      <c r="E59" s="2" t="s">
        <v>708</v>
      </c>
      <c r="F59" s="2" t="s">
        <v>709</v>
      </c>
      <c r="G59" s="2" t="s">
        <v>710</v>
      </c>
      <c r="H59" s="2" t="s">
        <v>711</v>
      </c>
      <c r="I59" s="6" t="s">
        <v>565</v>
      </c>
      <c r="J59" s="6" t="s">
        <v>561</v>
      </c>
      <c r="K59" s="6" t="s">
        <v>33</v>
      </c>
      <c r="L59" s="6" t="s">
        <v>33</v>
      </c>
      <c r="M59" s="6" t="s">
        <v>44</v>
      </c>
      <c r="N59" s="158" t="s">
        <v>44</v>
      </c>
      <c r="O59" s="29">
        <v>175523</v>
      </c>
      <c r="P59" s="29">
        <v>2365684</v>
      </c>
      <c r="Q59" s="29">
        <v>97520</v>
      </c>
      <c r="R59" s="30">
        <v>0</v>
      </c>
      <c r="S59" s="94"/>
      <c r="T59" s="94"/>
      <c r="U59" s="94"/>
      <c r="V59" s="94"/>
      <c r="W59" s="94"/>
      <c r="X59" s="111">
        <v>54</v>
      </c>
      <c r="Y59" s="65">
        <v>0.1206896551724138</v>
      </c>
      <c r="Z59" s="65">
        <v>0</v>
      </c>
      <c r="AA59" s="65">
        <v>0.82758620689655171</v>
      </c>
      <c r="AB59" s="65">
        <v>5.1724137931034482E-2</v>
      </c>
      <c r="AC59" s="65">
        <v>0</v>
      </c>
      <c r="AD59" s="65">
        <v>0</v>
      </c>
      <c r="AE59" s="65">
        <v>0</v>
      </c>
      <c r="AF59" s="187">
        <v>0</v>
      </c>
      <c r="AG59" s="6">
        <v>58</v>
      </c>
      <c r="AH59" s="16">
        <v>1</v>
      </c>
      <c r="AI59" s="17">
        <v>1.8793103448275863</v>
      </c>
      <c r="AJ59" s="18">
        <v>3.6724137931034484</v>
      </c>
      <c r="AK59" s="18">
        <v>5.0517241379310347</v>
      </c>
      <c r="AL59" s="15">
        <f t="shared" si="0"/>
        <v>0.726962457337884</v>
      </c>
      <c r="AM59" s="19">
        <v>120000</v>
      </c>
      <c r="AN59" s="19">
        <v>151000</v>
      </c>
      <c r="AO59" s="15">
        <v>0.79471279999999989</v>
      </c>
      <c r="AP59" s="18">
        <v>3.8448275862068964</v>
      </c>
      <c r="AQ59" s="20">
        <v>14.672413793103448</v>
      </c>
      <c r="AR59" s="16">
        <v>0.1206896551724138</v>
      </c>
      <c r="AS59" s="16">
        <v>0.86206896551724133</v>
      </c>
      <c r="AT59" s="16">
        <v>1.7241379310344827E-2</v>
      </c>
      <c r="AU59" s="16">
        <v>0</v>
      </c>
      <c r="AV59" s="8" t="s">
        <v>44</v>
      </c>
      <c r="AW59" s="8" t="s">
        <v>44</v>
      </c>
      <c r="AX59" s="8" t="s">
        <v>44</v>
      </c>
      <c r="AY59" s="8"/>
      <c r="AZ59" s="8"/>
      <c r="BA59" s="8"/>
      <c r="BB59" s="8" t="s">
        <v>44</v>
      </c>
      <c r="BC59" s="8"/>
      <c r="BD59" s="8" t="s">
        <v>44</v>
      </c>
      <c r="BE59" s="8" t="s">
        <v>723</v>
      </c>
      <c r="BF59" s="10" t="s">
        <v>766</v>
      </c>
      <c r="BG59" s="24" t="s">
        <v>801</v>
      </c>
      <c r="BH59" s="9">
        <v>93</v>
      </c>
      <c r="BI59" s="21">
        <v>0.5535714285714286</v>
      </c>
      <c r="BJ59" s="9">
        <v>15.5</v>
      </c>
      <c r="BK59" s="23">
        <v>0.22916666666666666</v>
      </c>
      <c r="BL59" s="23">
        <v>0.875</v>
      </c>
      <c r="BM59" s="23">
        <v>0.22916666666666666</v>
      </c>
      <c r="BN59" s="23">
        <v>0.875</v>
      </c>
      <c r="BO59" s="9" t="s">
        <v>767</v>
      </c>
      <c r="BP59" s="9" t="s">
        <v>767</v>
      </c>
      <c r="BQ59" s="23">
        <v>0.22916666666666666</v>
      </c>
      <c r="BR59" s="23">
        <v>0.875</v>
      </c>
      <c r="BS59" s="10" t="s">
        <v>91</v>
      </c>
      <c r="BT59" s="10" t="s">
        <v>91</v>
      </c>
      <c r="BU59" s="10" t="s">
        <v>91</v>
      </c>
      <c r="BV59" s="10" t="s">
        <v>91</v>
      </c>
      <c r="BW59" s="10" t="s">
        <v>91</v>
      </c>
      <c r="BX59" s="10" t="s">
        <v>91</v>
      </c>
      <c r="BY59" s="10" t="s">
        <v>91</v>
      </c>
      <c r="BZ59" s="10" t="s">
        <v>34</v>
      </c>
      <c r="CA59" s="10" t="s">
        <v>91</v>
      </c>
      <c r="CB59" s="10" t="s">
        <v>34</v>
      </c>
      <c r="CC59" s="11" t="s">
        <v>33</v>
      </c>
      <c r="CD59" s="11" t="s">
        <v>44</v>
      </c>
      <c r="CE59" s="7" t="s">
        <v>44</v>
      </c>
      <c r="CF59" s="7"/>
      <c r="CG59" s="7" t="s">
        <v>44</v>
      </c>
      <c r="CH59" s="7"/>
      <c r="CI59" s="7" t="s">
        <v>44</v>
      </c>
      <c r="CJ59" s="7"/>
      <c r="CK59" s="7" t="s">
        <v>724</v>
      </c>
      <c r="CL59" s="9" t="s">
        <v>44</v>
      </c>
      <c r="CM59" s="26">
        <v>0.3</v>
      </c>
      <c r="CN59" s="26">
        <v>0</v>
      </c>
      <c r="CO59" s="26">
        <v>0</v>
      </c>
      <c r="CP59" s="26">
        <v>0.05</v>
      </c>
      <c r="CQ59" s="26">
        <v>0.25</v>
      </c>
      <c r="CR59" s="26">
        <v>0.1</v>
      </c>
      <c r="CS59" s="26">
        <v>0.3</v>
      </c>
      <c r="CT59" s="26">
        <v>0</v>
      </c>
      <c r="CU59" s="10" t="s">
        <v>44</v>
      </c>
      <c r="CV59" s="27" t="s">
        <v>726</v>
      </c>
      <c r="CW59" s="4" t="s">
        <v>33</v>
      </c>
      <c r="CX59" s="4"/>
      <c r="CY59" s="21">
        <v>0.05</v>
      </c>
      <c r="CZ59" s="5">
        <v>0</v>
      </c>
      <c r="DA59" s="5">
        <v>0</v>
      </c>
      <c r="DB59" s="5">
        <v>12</v>
      </c>
      <c r="DC59" s="5">
        <v>0</v>
      </c>
      <c r="DD59" s="5">
        <v>0</v>
      </c>
      <c r="DE59" s="5">
        <v>0</v>
      </c>
      <c r="DF59" s="5">
        <v>0</v>
      </c>
      <c r="DG59" s="5">
        <v>12</v>
      </c>
      <c r="DH59" s="12">
        <v>0</v>
      </c>
      <c r="DI59" s="12">
        <v>0</v>
      </c>
      <c r="DJ59" s="12">
        <v>4</v>
      </c>
      <c r="DK59" s="12">
        <v>0</v>
      </c>
      <c r="DL59" s="12">
        <v>0</v>
      </c>
      <c r="DM59" s="12">
        <v>0</v>
      </c>
      <c r="DN59" s="12">
        <v>0</v>
      </c>
      <c r="DO59" s="12">
        <v>4</v>
      </c>
      <c r="DP59" s="7" t="s">
        <v>35</v>
      </c>
      <c r="DQ59" s="7" t="s">
        <v>35</v>
      </c>
      <c r="DR59" s="7" t="s">
        <v>34</v>
      </c>
      <c r="DS59" s="7" t="s">
        <v>34</v>
      </c>
      <c r="DT59" s="7" t="s">
        <v>34</v>
      </c>
      <c r="DU59" s="7" t="s">
        <v>34</v>
      </c>
      <c r="DV59" s="7" t="s">
        <v>34</v>
      </c>
      <c r="DW59" s="7" t="s">
        <v>34</v>
      </c>
      <c r="DX59" s="7" t="s">
        <v>34</v>
      </c>
      <c r="DY59" s="7" t="s">
        <v>34</v>
      </c>
      <c r="DZ59" s="7" t="s">
        <v>34</v>
      </c>
      <c r="EA59" s="7" t="s">
        <v>91</v>
      </c>
      <c r="EB59" s="7" t="s">
        <v>34</v>
      </c>
      <c r="EC59" s="6"/>
      <c r="ED59" s="6" t="s">
        <v>44</v>
      </c>
      <c r="EE59" s="6"/>
      <c r="EF59" s="6"/>
      <c r="EG59" s="63" t="s">
        <v>902</v>
      </c>
      <c r="EH59" s="64" t="s">
        <v>903</v>
      </c>
      <c r="EI59" s="57"/>
    </row>
    <row r="60" spans="1:139" x14ac:dyDescent="0.2">
      <c r="A60" s="57">
        <v>58</v>
      </c>
      <c r="B60" s="3" t="s">
        <v>609</v>
      </c>
      <c r="C60" s="80"/>
      <c r="D60" s="80"/>
      <c r="E60" s="80"/>
      <c r="F60" s="80"/>
      <c r="G60" s="80"/>
      <c r="H60" s="80"/>
      <c r="I60" s="6" t="s">
        <v>565</v>
      </c>
      <c r="J60" s="6" t="s">
        <v>561</v>
      </c>
      <c r="K60" s="6" t="s">
        <v>33</v>
      </c>
      <c r="L60" s="6" t="s">
        <v>33</v>
      </c>
      <c r="M60" s="6" t="s">
        <v>44</v>
      </c>
      <c r="N60" s="208" t="s">
        <v>33</v>
      </c>
      <c r="O60" s="29">
        <v>1125</v>
      </c>
      <c r="P60" s="29">
        <v>13859</v>
      </c>
      <c r="Q60" s="29">
        <v>1125</v>
      </c>
      <c r="R60" s="30">
        <v>38329</v>
      </c>
      <c r="S60" s="94"/>
      <c r="T60" s="94"/>
      <c r="U60" s="94"/>
      <c r="V60" s="94"/>
      <c r="W60" s="94"/>
      <c r="X60" s="111">
        <v>2</v>
      </c>
      <c r="Y60" s="65">
        <v>0</v>
      </c>
      <c r="Z60" s="65">
        <v>0</v>
      </c>
      <c r="AA60" s="65">
        <v>1</v>
      </c>
      <c r="AB60" s="65">
        <v>0</v>
      </c>
      <c r="AC60" s="65">
        <v>0</v>
      </c>
      <c r="AD60" s="65">
        <v>0</v>
      </c>
      <c r="AE60" s="65">
        <v>0</v>
      </c>
      <c r="AF60" s="187">
        <v>0</v>
      </c>
      <c r="AG60" s="6">
        <v>1</v>
      </c>
      <c r="AH60" s="16">
        <v>1</v>
      </c>
      <c r="AI60" s="17">
        <v>3</v>
      </c>
      <c r="AJ60" s="18">
        <v>6</v>
      </c>
      <c r="AK60" s="18">
        <v>5</v>
      </c>
      <c r="AL60" s="15">
        <f t="shared" si="0"/>
        <v>1.2</v>
      </c>
      <c r="AM60" s="19">
        <v>70000</v>
      </c>
      <c r="AN60" s="19">
        <v>150000</v>
      </c>
      <c r="AO60" s="15">
        <v>0.46655333333333332</v>
      </c>
      <c r="AP60" s="18">
        <v>3</v>
      </c>
      <c r="AQ60" s="20">
        <v>8</v>
      </c>
      <c r="AR60" s="16">
        <v>0</v>
      </c>
      <c r="AS60" s="16">
        <v>1</v>
      </c>
      <c r="AT60" s="16">
        <v>0</v>
      </c>
      <c r="AU60" s="16">
        <v>0</v>
      </c>
      <c r="AV60" s="66"/>
      <c r="AW60" s="66"/>
      <c r="AX60" s="66"/>
      <c r="AY60" s="66"/>
      <c r="AZ60" s="66"/>
      <c r="BA60" s="66"/>
      <c r="BB60" s="66"/>
      <c r="BC60" s="66"/>
      <c r="BD60" s="66"/>
      <c r="BE60" s="66"/>
      <c r="BF60" s="69"/>
      <c r="BG60" s="67"/>
      <c r="BH60" s="67"/>
      <c r="BI60" s="68"/>
      <c r="BJ60" s="67"/>
      <c r="BK60" s="67"/>
      <c r="BL60" s="67"/>
      <c r="BM60" s="67"/>
      <c r="BN60" s="67"/>
      <c r="BO60" s="67"/>
      <c r="BP60" s="67"/>
      <c r="BQ60" s="67"/>
      <c r="BR60" s="67"/>
      <c r="BS60" s="69"/>
      <c r="BT60" s="69"/>
      <c r="BU60" s="69"/>
      <c r="BV60" s="69"/>
      <c r="BW60" s="69"/>
      <c r="BX60" s="69"/>
      <c r="BY60" s="69"/>
      <c r="BZ60" s="69"/>
      <c r="CA60" s="69"/>
      <c r="CB60" s="69"/>
      <c r="CC60" s="70"/>
      <c r="CD60" s="70"/>
      <c r="CE60" s="71"/>
      <c r="CF60" s="71"/>
      <c r="CG60" s="71"/>
      <c r="CH60" s="71"/>
      <c r="CI60" s="71"/>
      <c r="CJ60" s="71"/>
      <c r="CK60" s="71"/>
      <c r="CL60" s="67"/>
      <c r="CM60" s="72"/>
      <c r="CN60" s="72"/>
      <c r="CO60" s="72"/>
      <c r="CP60" s="72"/>
      <c r="CQ60" s="72"/>
      <c r="CR60" s="72"/>
      <c r="CS60" s="72"/>
      <c r="CT60" s="72"/>
      <c r="CU60" s="69"/>
      <c r="CV60" s="73"/>
      <c r="CW60" s="74"/>
      <c r="CX60" s="74"/>
      <c r="CY60" s="67"/>
      <c r="CZ60" s="75"/>
      <c r="DA60" s="75"/>
      <c r="DB60" s="75"/>
      <c r="DC60" s="75"/>
      <c r="DD60" s="75"/>
      <c r="DE60" s="75"/>
      <c r="DF60" s="75"/>
      <c r="DG60" s="75"/>
      <c r="DH60" s="76"/>
      <c r="DI60" s="76"/>
      <c r="DJ60" s="76"/>
      <c r="DK60" s="76"/>
      <c r="DL60" s="76"/>
      <c r="DM60" s="76"/>
      <c r="DN60" s="76"/>
      <c r="DO60" s="76"/>
      <c r="DP60" s="71"/>
      <c r="DQ60" s="71"/>
      <c r="DR60" s="71"/>
      <c r="DS60" s="71"/>
      <c r="DT60" s="71"/>
      <c r="DU60" s="71"/>
      <c r="DV60" s="71"/>
      <c r="DW60" s="71"/>
      <c r="DX60" s="71"/>
      <c r="DY60" s="71"/>
      <c r="DZ60" s="71"/>
      <c r="EA60" s="71"/>
      <c r="EB60" s="71"/>
      <c r="EC60" s="77"/>
      <c r="ED60" s="77"/>
      <c r="EE60" s="77"/>
      <c r="EF60" s="77"/>
      <c r="EG60" s="78"/>
      <c r="EH60" s="79"/>
      <c r="EI60" s="57"/>
    </row>
    <row r="61" spans="1:139" x14ac:dyDescent="0.2">
      <c r="A61" s="57">
        <v>59</v>
      </c>
      <c r="B61" s="3" t="s">
        <v>551</v>
      </c>
      <c r="C61" s="2" t="s">
        <v>549</v>
      </c>
      <c r="D61" s="2" t="s">
        <v>1113</v>
      </c>
      <c r="E61" s="2"/>
      <c r="F61" s="2" t="s">
        <v>1114</v>
      </c>
      <c r="G61" s="2" t="s">
        <v>1115</v>
      </c>
      <c r="H61" s="2" t="s">
        <v>1116</v>
      </c>
      <c r="I61" s="6" t="s">
        <v>565</v>
      </c>
      <c r="J61" s="6" t="s">
        <v>554</v>
      </c>
      <c r="K61" s="6" t="s">
        <v>44</v>
      </c>
      <c r="L61" s="6" t="s">
        <v>33</v>
      </c>
      <c r="M61" s="6" t="s">
        <v>33</v>
      </c>
      <c r="N61" s="158" t="s">
        <v>44</v>
      </c>
      <c r="O61" s="29">
        <v>16655904</v>
      </c>
      <c r="P61" s="29">
        <v>9322573</v>
      </c>
      <c r="Q61" s="29">
        <v>700220</v>
      </c>
      <c r="R61" s="30">
        <v>57839203</v>
      </c>
      <c r="S61" s="22">
        <v>0.53</v>
      </c>
      <c r="T61" s="22">
        <v>0.25</v>
      </c>
      <c r="U61" s="22">
        <v>0.21</v>
      </c>
      <c r="V61" s="94"/>
      <c r="W61" s="22">
        <v>0.01</v>
      </c>
      <c r="X61" s="186">
        <v>231</v>
      </c>
      <c r="Y61" s="65">
        <v>0.2</v>
      </c>
      <c r="Z61" s="65">
        <v>0.02</v>
      </c>
      <c r="AA61" s="65">
        <v>0.27</v>
      </c>
      <c r="AB61" s="65">
        <v>0.51</v>
      </c>
      <c r="AC61" s="65">
        <v>0</v>
      </c>
      <c r="AD61" s="65">
        <v>0</v>
      </c>
      <c r="AE61" s="65">
        <v>0</v>
      </c>
      <c r="AF61" s="187">
        <v>0</v>
      </c>
      <c r="AG61" s="6">
        <v>231</v>
      </c>
      <c r="AH61" s="16">
        <v>1</v>
      </c>
      <c r="AI61" s="100"/>
      <c r="AJ61" s="18">
        <v>8.0909090910000003</v>
      </c>
      <c r="AK61" s="101"/>
      <c r="AL61" s="102"/>
      <c r="AM61" s="19">
        <v>326022</v>
      </c>
      <c r="AN61" s="103"/>
      <c r="AO61" s="102"/>
      <c r="AP61" s="101"/>
      <c r="AQ61" s="19">
        <v>22</v>
      </c>
      <c r="AR61" s="16">
        <v>2.1126760563380281E-2</v>
      </c>
      <c r="AS61" s="16">
        <v>0.25352112676056338</v>
      </c>
      <c r="AT61" s="16">
        <v>0.72535211267605637</v>
      </c>
      <c r="AU61" s="16">
        <v>0</v>
      </c>
      <c r="AV61" s="8" t="s">
        <v>44</v>
      </c>
      <c r="AW61" s="8" t="s">
        <v>44</v>
      </c>
      <c r="AX61" s="8" t="s">
        <v>44</v>
      </c>
      <c r="AY61" s="8" t="s">
        <v>44</v>
      </c>
      <c r="AZ61" s="8" t="s">
        <v>44</v>
      </c>
      <c r="BA61" s="8" t="s">
        <v>44</v>
      </c>
      <c r="BB61" s="8" t="s">
        <v>44</v>
      </c>
      <c r="BC61" s="8" t="s">
        <v>44</v>
      </c>
      <c r="BD61" s="8"/>
      <c r="BE61" s="8"/>
      <c r="BF61" s="10"/>
      <c r="BG61" s="24" t="s">
        <v>1144</v>
      </c>
      <c r="BH61" s="24">
        <v>127.5</v>
      </c>
      <c r="BI61" s="21">
        <v>0.7589285714285714</v>
      </c>
      <c r="BJ61" s="24">
        <v>18.5</v>
      </c>
      <c r="BK61" s="23">
        <v>0.22916666666666666</v>
      </c>
      <c r="BL61" s="23">
        <v>0.95833333333333337</v>
      </c>
      <c r="BM61" s="23">
        <v>0.25</v>
      </c>
      <c r="BN61" s="23">
        <v>0.95833333333333337</v>
      </c>
      <c r="BO61" s="23">
        <v>0.25</v>
      </c>
      <c r="BP61" s="23">
        <v>0.91666666666666663</v>
      </c>
      <c r="BQ61" s="23">
        <v>0.25</v>
      </c>
      <c r="BR61" s="23">
        <v>0.89583333333333337</v>
      </c>
      <c r="BS61" s="10" t="s">
        <v>34</v>
      </c>
      <c r="BT61" s="10" t="s">
        <v>34</v>
      </c>
      <c r="BU61" s="10" t="s">
        <v>91</v>
      </c>
      <c r="BV61" s="10" t="s">
        <v>91</v>
      </c>
      <c r="BW61" s="10" t="s">
        <v>91</v>
      </c>
      <c r="BX61" s="10" t="s">
        <v>91</v>
      </c>
      <c r="BY61" s="10" t="s">
        <v>34</v>
      </c>
      <c r="BZ61" s="10" t="s">
        <v>34</v>
      </c>
      <c r="CA61" s="10" t="s">
        <v>91</v>
      </c>
      <c r="CB61" s="10" t="s">
        <v>91</v>
      </c>
      <c r="CC61" s="11" t="s">
        <v>44</v>
      </c>
      <c r="CD61" s="11" t="s">
        <v>44</v>
      </c>
      <c r="CE61" s="7"/>
      <c r="CF61" s="7" t="s">
        <v>44</v>
      </c>
      <c r="CG61" s="7" t="s">
        <v>44</v>
      </c>
      <c r="CH61" s="7"/>
      <c r="CI61" s="7" t="s">
        <v>44</v>
      </c>
      <c r="CJ61" s="7" t="s">
        <v>44</v>
      </c>
      <c r="CK61" s="7"/>
      <c r="CL61" s="24" t="s">
        <v>44</v>
      </c>
      <c r="CM61" s="26">
        <v>0.20000000000000004</v>
      </c>
      <c r="CN61" s="26">
        <v>0</v>
      </c>
      <c r="CO61" s="26">
        <v>4.0000000000000008E-2</v>
      </c>
      <c r="CP61" s="26">
        <v>0.13000000000000003</v>
      </c>
      <c r="CQ61" s="26">
        <v>0.37000000000000005</v>
      </c>
      <c r="CR61" s="26">
        <v>0.18000000000000002</v>
      </c>
      <c r="CS61" s="26">
        <v>8.0000000000000016E-2</v>
      </c>
      <c r="CT61" s="26">
        <v>0</v>
      </c>
      <c r="CU61" s="10" t="s">
        <v>44</v>
      </c>
      <c r="CV61" s="27">
        <v>2012</v>
      </c>
      <c r="CW61" s="4" t="s">
        <v>44</v>
      </c>
      <c r="CX61" s="4" t="s">
        <v>1145</v>
      </c>
      <c r="CY61" s="190" t="s">
        <v>1133</v>
      </c>
      <c r="CZ61" s="191">
        <v>6</v>
      </c>
      <c r="DA61" s="191">
        <v>6</v>
      </c>
      <c r="DB61" s="191">
        <v>25</v>
      </c>
      <c r="DC61" s="191" t="s">
        <v>220</v>
      </c>
      <c r="DD61" s="191">
        <v>0</v>
      </c>
      <c r="DE61" s="191">
        <v>0</v>
      </c>
      <c r="DF61" s="191">
        <v>0</v>
      </c>
      <c r="DG61" s="191">
        <v>63</v>
      </c>
      <c r="DH61" s="192">
        <v>6</v>
      </c>
      <c r="DI61" s="192">
        <v>6</v>
      </c>
      <c r="DJ61" s="192">
        <v>0</v>
      </c>
      <c r="DK61" s="192">
        <v>25</v>
      </c>
      <c r="DL61" s="192">
        <v>0</v>
      </c>
      <c r="DM61" s="192">
        <v>20</v>
      </c>
      <c r="DN61" s="192">
        <v>0</v>
      </c>
      <c r="DO61" s="12">
        <v>57</v>
      </c>
      <c r="DP61" s="7" t="s">
        <v>34</v>
      </c>
      <c r="DQ61" s="7" t="s">
        <v>34</v>
      </c>
      <c r="DR61" s="7" t="s">
        <v>34</v>
      </c>
      <c r="DS61" s="7" t="s">
        <v>34</v>
      </c>
      <c r="DT61" s="7" t="s">
        <v>34</v>
      </c>
      <c r="DU61" s="7" t="s">
        <v>34</v>
      </c>
      <c r="DV61" s="7" t="s">
        <v>34</v>
      </c>
      <c r="DW61" s="7" t="s">
        <v>34</v>
      </c>
      <c r="DX61" s="7" t="s">
        <v>34</v>
      </c>
      <c r="DY61" s="7" t="s">
        <v>34</v>
      </c>
      <c r="DZ61" s="7" t="s">
        <v>34</v>
      </c>
      <c r="EA61" s="7" t="s">
        <v>34</v>
      </c>
      <c r="EB61" s="7" t="s">
        <v>34</v>
      </c>
      <c r="EC61" s="6" t="s">
        <v>44</v>
      </c>
      <c r="ED61" s="6"/>
      <c r="EE61" s="6"/>
      <c r="EF61" s="6"/>
      <c r="EG61" s="193" t="s">
        <v>1146</v>
      </c>
      <c r="EH61" s="194" t="s">
        <v>1147</v>
      </c>
      <c r="EI61" s="57"/>
    </row>
    <row r="62" spans="1:139" x14ac:dyDescent="0.2">
      <c r="A62" s="57">
        <v>60</v>
      </c>
      <c r="B62" s="3" t="s">
        <v>59</v>
      </c>
      <c r="C62" s="2" t="s">
        <v>59</v>
      </c>
      <c r="D62" s="2" t="s">
        <v>60</v>
      </c>
      <c r="E62" s="2" t="s">
        <v>61</v>
      </c>
      <c r="F62" s="2" t="s">
        <v>62</v>
      </c>
      <c r="G62" s="2" t="s">
        <v>63</v>
      </c>
      <c r="H62" s="2" t="s">
        <v>64</v>
      </c>
      <c r="I62" s="6" t="s">
        <v>565</v>
      </c>
      <c r="J62" s="6" t="s">
        <v>557</v>
      </c>
      <c r="K62" s="6" t="s">
        <v>33</v>
      </c>
      <c r="L62" s="6" t="s">
        <v>44</v>
      </c>
      <c r="M62" s="6" t="s">
        <v>33</v>
      </c>
      <c r="N62" s="158" t="s">
        <v>44</v>
      </c>
      <c r="O62" s="29">
        <v>266931</v>
      </c>
      <c r="P62" s="29">
        <v>1262550</v>
      </c>
      <c r="Q62" s="29">
        <v>33973</v>
      </c>
      <c r="R62" s="30">
        <v>1751208</v>
      </c>
      <c r="S62" s="22">
        <v>0</v>
      </c>
      <c r="T62" s="22">
        <v>0</v>
      </c>
      <c r="U62" s="22">
        <v>5.6269158203936936E-2</v>
      </c>
      <c r="V62" s="22">
        <v>0</v>
      </c>
      <c r="W62" s="22">
        <v>0.94373084179606304</v>
      </c>
      <c r="X62" s="111">
        <v>13</v>
      </c>
      <c r="Y62" s="65">
        <v>0</v>
      </c>
      <c r="Z62" s="65">
        <v>0</v>
      </c>
      <c r="AA62" s="65">
        <v>0.875</v>
      </c>
      <c r="AB62" s="65">
        <v>0.125</v>
      </c>
      <c r="AC62" s="65">
        <v>0</v>
      </c>
      <c r="AD62" s="65">
        <v>0</v>
      </c>
      <c r="AE62" s="65">
        <v>0</v>
      </c>
      <c r="AF62" s="187">
        <v>0</v>
      </c>
      <c r="AG62" s="6">
        <v>8</v>
      </c>
      <c r="AH62" s="16">
        <v>1</v>
      </c>
      <c r="AI62" s="17">
        <v>2</v>
      </c>
      <c r="AJ62" s="18">
        <v>3.5</v>
      </c>
      <c r="AK62" s="18">
        <v>5.875</v>
      </c>
      <c r="AL62" s="15">
        <f t="shared" si="0"/>
        <v>0.5957446808510638</v>
      </c>
      <c r="AM62" s="19">
        <v>132000</v>
      </c>
      <c r="AN62" s="19">
        <v>194000</v>
      </c>
      <c r="AO62" s="15">
        <v>0.68051161290322582</v>
      </c>
      <c r="AP62" s="18">
        <v>4.125</v>
      </c>
      <c r="AQ62" s="20">
        <v>18</v>
      </c>
      <c r="AR62" s="16">
        <v>0</v>
      </c>
      <c r="AS62" s="16">
        <v>0.875</v>
      </c>
      <c r="AT62" s="16">
        <v>0.125</v>
      </c>
      <c r="AU62" s="16">
        <v>0</v>
      </c>
      <c r="AV62" s="8" t="s">
        <v>44</v>
      </c>
      <c r="AW62" s="8"/>
      <c r="AX62" s="8"/>
      <c r="AY62" s="8"/>
      <c r="AZ62" s="8"/>
      <c r="BA62" s="8"/>
      <c r="BB62" s="8" t="s">
        <v>44</v>
      </c>
      <c r="BC62" s="8"/>
      <c r="BD62" s="8"/>
      <c r="BE62" s="8"/>
      <c r="BF62" s="10"/>
      <c r="BG62" s="24" t="s">
        <v>802</v>
      </c>
      <c r="BH62" s="9">
        <v>84</v>
      </c>
      <c r="BI62" s="21">
        <v>0.5</v>
      </c>
      <c r="BJ62" s="9">
        <v>14</v>
      </c>
      <c r="BK62" s="23">
        <v>0.22916666666666666</v>
      </c>
      <c r="BL62" s="23">
        <v>0.8125</v>
      </c>
      <c r="BM62" s="23">
        <v>0.22916666666666666</v>
      </c>
      <c r="BN62" s="23">
        <v>0.8125</v>
      </c>
      <c r="BO62" s="9" t="s">
        <v>767</v>
      </c>
      <c r="BP62" s="9" t="s">
        <v>767</v>
      </c>
      <c r="BQ62" s="9" t="s">
        <v>767</v>
      </c>
      <c r="BR62" s="9" t="s">
        <v>767</v>
      </c>
      <c r="BS62" s="10" t="s">
        <v>91</v>
      </c>
      <c r="BT62" s="10" t="s">
        <v>35</v>
      </c>
      <c r="BU62" s="10" t="s">
        <v>91</v>
      </c>
      <c r="BV62" s="10" t="s">
        <v>35</v>
      </c>
      <c r="BW62" s="10" t="s">
        <v>91</v>
      </c>
      <c r="BX62" s="10" t="s">
        <v>91</v>
      </c>
      <c r="BY62" s="10" t="s">
        <v>91</v>
      </c>
      <c r="BZ62" s="10" t="s">
        <v>91</v>
      </c>
      <c r="CA62" s="10" t="s">
        <v>35</v>
      </c>
      <c r="CB62" s="10" t="s">
        <v>35</v>
      </c>
      <c r="CC62" s="11" t="s">
        <v>91</v>
      </c>
      <c r="CD62" s="11" t="s">
        <v>91</v>
      </c>
      <c r="CE62" s="71"/>
      <c r="CF62" s="71"/>
      <c r="CG62" s="71"/>
      <c r="CH62" s="71"/>
      <c r="CI62" s="71"/>
      <c r="CJ62" s="71"/>
      <c r="CK62" s="71"/>
      <c r="CL62" s="67"/>
      <c r="CM62" s="72"/>
      <c r="CN62" s="72"/>
      <c r="CO62" s="72"/>
      <c r="CP62" s="72"/>
      <c r="CQ62" s="72"/>
      <c r="CR62" s="72"/>
      <c r="CS62" s="72"/>
      <c r="CT62" s="72"/>
      <c r="CU62" s="69"/>
      <c r="CV62" s="73"/>
      <c r="CW62" s="4" t="s">
        <v>44</v>
      </c>
      <c r="CX62" s="4" t="s">
        <v>65</v>
      </c>
      <c r="CY62" s="21">
        <v>0.25</v>
      </c>
      <c r="CZ62" s="5">
        <v>0</v>
      </c>
      <c r="DA62" s="5">
        <v>0</v>
      </c>
      <c r="DB62" s="5">
        <v>7</v>
      </c>
      <c r="DC62" s="5">
        <v>0</v>
      </c>
      <c r="DD62" s="5">
        <v>0</v>
      </c>
      <c r="DE62" s="5">
        <v>0</v>
      </c>
      <c r="DF62" s="5">
        <v>0</v>
      </c>
      <c r="DG62" s="5">
        <v>7</v>
      </c>
      <c r="DH62" s="12">
        <v>0</v>
      </c>
      <c r="DI62" s="12">
        <v>0</v>
      </c>
      <c r="DJ62" s="12">
        <v>7</v>
      </c>
      <c r="DK62" s="12">
        <v>0</v>
      </c>
      <c r="DL62" s="12">
        <v>0</v>
      </c>
      <c r="DM62" s="12">
        <v>0</v>
      </c>
      <c r="DN62" s="12">
        <v>0</v>
      </c>
      <c r="DO62" s="12">
        <v>7</v>
      </c>
      <c r="DP62" s="7" t="s">
        <v>35</v>
      </c>
      <c r="DQ62" s="7" t="s">
        <v>35</v>
      </c>
      <c r="DR62" s="7" t="s">
        <v>91</v>
      </c>
      <c r="DS62" s="7" t="s">
        <v>35</v>
      </c>
      <c r="DT62" s="7" t="s">
        <v>35</v>
      </c>
      <c r="DU62" s="7" t="s">
        <v>91</v>
      </c>
      <c r="DV62" s="7" t="s">
        <v>35</v>
      </c>
      <c r="DW62" s="7" t="s">
        <v>35</v>
      </c>
      <c r="DX62" s="7" t="s">
        <v>35</v>
      </c>
      <c r="DY62" s="7" t="s">
        <v>91</v>
      </c>
      <c r="DZ62" s="7" t="s">
        <v>91</v>
      </c>
      <c r="EA62" s="7" t="s">
        <v>91</v>
      </c>
      <c r="EB62" s="7" t="s">
        <v>35</v>
      </c>
      <c r="EC62" s="6"/>
      <c r="ED62" s="6"/>
      <c r="EE62" s="6" t="s">
        <v>44</v>
      </c>
      <c r="EF62" s="6"/>
      <c r="EG62" s="63" t="s">
        <v>872</v>
      </c>
      <c r="EH62" s="64" t="s">
        <v>904</v>
      </c>
      <c r="EI62" s="57"/>
    </row>
    <row r="63" spans="1:139" x14ac:dyDescent="0.2">
      <c r="A63" s="57">
        <v>61</v>
      </c>
      <c r="B63" s="3" t="s">
        <v>454</v>
      </c>
      <c r="C63" s="2" t="s">
        <v>455</v>
      </c>
      <c r="D63" s="2" t="s">
        <v>456</v>
      </c>
      <c r="E63" s="2" t="s">
        <v>457</v>
      </c>
      <c r="F63" s="2" t="s">
        <v>458</v>
      </c>
      <c r="G63" s="2" t="s">
        <v>685</v>
      </c>
      <c r="H63" s="2" t="s">
        <v>459</v>
      </c>
      <c r="I63" s="6" t="s">
        <v>569</v>
      </c>
      <c r="J63" s="6" t="s">
        <v>561</v>
      </c>
      <c r="K63" s="6" t="s">
        <v>33</v>
      </c>
      <c r="L63" s="6" t="s">
        <v>33</v>
      </c>
      <c r="M63" s="6" t="s">
        <v>44</v>
      </c>
      <c r="N63" s="158" t="s">
        <v>44</v>
      </c>
      <c r="O63" s="29">
        <v>62673</v>
      </c>
      <c r="P63" s="29">
        <v>534093</v>
      </c>
      <c r="Q63" s="29">
        <v>40092</v>
      </c>
      <c r="R63" s="30">
        <v>1218921</v>
      </c>
      <c r="S63" s="94"/>
      <c r="T63" s="94"/>
      <c r="U63" s="94"/>
      <c r="V63" s="94"/>
      <c r="W63" s="94"/>
      <c r="X63" s="111">
        <v>35</v>
      </c>
      <c r="Y63" s="65">
        <v>0</v>
      </c>
      <c r="Z63" s="65">
        <v>0</v>
      </c>
      <c r="AA63" s="65">
        <v>1</v>
      </c>
      <c r="AB63" s="65">
        <v>0</v>
      </c>
      <c r="AC63" s="65">
        <v>0</v>
      </c>
      <c r="AD63" s="65">
        <v>0</v>
      </c>
      <c r="AE63" s="65">
        <v>0</v>
      </c>
      <c r="AF63" s="187">
        <v>0</v>
      </c>
      <c r="AG63" s="6">
        <v>13</v>
      </c>
      <c r="AH63" s="16">
        <v>1</v>
      </c>
      <c r="AI63" s="17">
        <v>1.3076923076923077</v>
      </c>
      <c r="AJ63" s="18">
        <v>4.615384615384615</v>
      </c>
      <c r="AK63" s="18">
        <v>4.5384615384615383</v>
      </c>
      <c r="AL63" s="15">
        <f t="shared" si="0"/>
        <v>1.0169491525423728</v>
      </c>
      <c r="AM63" s="19">
        <v>103000</v>
      </c>
      <c r="AN63" s="19">
        <v>127000</v>
      </c>
      <c r="AO63" s="15">
        <v>0.81212363636363638</v>
      </c>
      <c r="AP63" s="18">
        <v>3.9230769230769229</v>
      </c>
      <c r="AQ63" s="20">
        <v>12.846153846153847</v>
      </c>
      <c r="AR63" s="16">
        <v>0</v>
      </c>
      <c r="AS63" s="16">
        <v>0.61538461538461542</v>
      </c>
      <c r="AT63" s="16">
        <v>0.38461538461538464</v>
      </c>
      <c r="AU63" s="16">
        <v>0</v>
      </c>
      <c r="AV63" s="8"/>
      <c r="AW63" s="8" t="s">
        <v>44</v>
      </c>
      <c r="AX63" s="8" t="s">
        <v>44</v>
      </c>
      <c r="AY63" s="8"/>
      <c r="AZ63" s="8"/>
      <c r="BA63" s="8"/>
      <c r="BB63" s="8" t="s">
        <v>44</v>
      </c>
      <c r="BC63" s="8"/>
      <c r="BD63" s="8" t="s">
        <v>44</v>
      </c>
      <c r="BE63" s="8"/>
      <c r="BF63" s="10"/>
      <c r="BG63" s="24" t="s">
        <v>803</v>
      </c>
      <c r="BH63" s="9">
        <v>78</v>
      </c>
      <c r="BI63" s="21">
        <v>0.4642857142857143</v>
      </c>
      <c r="BJ63" s="9">
        <v>13</v>
      </c>
      <c r="BK63" s="23">
        <v>0.20833333333333334</v>
      </c>
      <c r="BL63" s="23">
        <v>0.75</v>
      </c>
      <c r="BM63" s="23">
        <v>0.20833333333333334</v>
      </c>
      <c r="BN63" s="23">
        <v>0.75</v>
      </c>
      <c r="BO63" s="9" t="s">
        <v>767</v>
      </c>
      <c r="BP63" s="9" t="s">
        <v>767</v>
      </c>
      <c r="BQ63" s="9" t="s">
        <v>767</v>
      </c>
      <c r="BR63" s="9" t="s">
        <v>767</v>
      </c>
      <c r="BS63" s="10" t="s">
        <v>91</v>
      </c>
      <c r="BT63" s="10" t="s">
        <v>91</v>
      </c>
      <c r="BU63" s="10" t="s">
        <v>91</v>
      </c>
      <c r="BV63" s="10" t="s">
        <v>91</v>
      </c>
      <c r="BW63" s="10" t="s">
        <v>91</v>
      </c>
      <c r="BX63" s="10" t="s">
        <v>91</v>
      </c>
      <c r="BY63" s="10" t="s">
        <v>91</v>
      </c>
      <c r="BZ63" s="10" t="s">
        <v>34</v>
      </c>
      <c r="CA63" s="10" t="s">
        <v>91</v>
      </c>
      <c r="CB63" s="10" t="s">
        <v>34</v>
      </c>
      <c r="CC63" s="11" t="s">
        <v>33</v>
      </c>
      <c r="CD63" s="11" t="s">
        <v>44</v>
      </c>
      <c r="CE63" s="7"/>
      <c r="CF63" s="7"/>
      <c r="CG63" s="7"/>
      <c r="CH63" s="7"/>
      <c r="CI63" s="7"/>
      <c r="CJ63" s="7"/>
      <c r="CK63" s="7" t="s">
        <v>460</v>
      </c>
      <c r="CL63" s="9" t="s">
        <v>44</v>
      </c>
      <c r="CM63" s="26">
        <v>0.33</v>
      </c>
      <c r="CN63" s="26">
        <v>0</v>
      </c>
      <c r="CO63" s="26">
        <v>0</v>
      </c>
      <c r="CP63" s="26">
        <v>0</v>
      </c>
      <c r="CQ63" s="26">
        <v>0.14000000000000001</v>
      </c>
      <c r="CR63" s="26">
        <v>0</v>
      </c>
      <c r="CS63" s="26">
        <v>0.33</v>
      </c>
      <c r="CT63" s="26">
        <v>0.2</v>
      </c>
      <c r="CU63" s="10" t="s">
        <v>33</v>
      </c>
      <c r="CV63" s="27"/>
      <c r="CW63" s="4" t="s">
        <v>33</v>
      </c>
      <c r="CX63" s="4"/>
      <c r="CY63" s="21">
        <v>0</v>
      </c>
      <c r="CZ63" s="5">
        <v>4</v>
      </c>
      <c r="DA63" s="5">
        <v>7</v>
      </c>
      <c r="DB63" s="5">
        <v>14</v>
      </c>
      <c r="DC63" s="5">
        <v>4</v>
      </c>
      <c r="DD63" s="5">
        <v>0</v>
      </c>
      <c r="DE63" s="5">
        <v>0</v>
      </c>
      <c r="DF63" s="5">
        <v>0</v>
      </c>
      <c r="DG63" s="5">
        <v>29</v>
      </c>
      <c r="DH63" s="12">
        <v>10</v>
      </c>
      <c r="DI63" s="12">
        <v>5</v>
      </c>
      <c r="DJ63" s="12">
        <v>14</v>
      </c>
      <c r="DK63" s="12">
        <v>0</v>
      </c>
      <c r="DL63" s="12">
        <v>0</v>
      </c>
      <c r="DM63" s="12">
        <v>0</v>
      </c>
      <c r="DN63" s="12">
        <v>0</v>
      </c>
      <c r="DO63" s="12">
        <v>29</v>
      </c>
      <c r="DP63" s="7" t="s">
        <v>35</v>
      </c>
      <c r="DQ63" s="7" t="s">
        <v>35</v>
      </c>
      <c r="DR63" s="7" t="s">
        <v>34</v>
      </c>
      <c r="DS63" s="7" t="s">
        <v>34</v>
      </c>
      <c r="DT63" s="7" t="s">
        <v>34</v>
      </c>
      <c r="DU63" s="7" t="s">
        <v>91</v>
      </c>
      <c r="DV63" s="7" t="s">
        <v>34</v>
      </c>
      <c r="DW63" s="7" t="s">
        <v>34</v>
      </c>
      <c r="DX63" s="7" t="s">
        <v>34</v>
      </c>
      <c r="DY63" s="7" t="s">
        <v>34</v>
      </c>
      <c r="DZ63" s="7" t="s">
        <v>34</v>
      </c>
      <c r="EA63" s="7" t="s">
        <v>34</v>
      </c>
      <c r="EB63" s="7" t="s">
        <v>34</v>
      </c>
      <c r="EC63" s="6"/>
      <c r="ED63" s="6" t="s">
        <v>44</v>
      </c>
      <c r="EE63" s="6"/>
      <c r="EF63" s="6"/>
      <c r="EG63" s="63" t="s">
        <v>905</v>
      </c>
      <c r="EH63" s="64" t="s">
        <v>906</v>
      </c>
      <c r="EI63" s="57"/>
    </row>
    <row r="64" spans="1:139" x14ac:dyDescent="0.2">
      <c r="A64" s="57">
        <v>62</v>
      </c>
      <c r="B64" s="3" t="s">
        <v>434</v>
      </c>
      <c r="C64" s="2" t="s">
        <v>435</v>
      </c>
      <c r="D64" s="2" t="s">
        <v>436</v>
      </c>
      <c r="E64" s="2" t="s">
        <v>437</v>
      </c>
      <c r="F64" s="2" t="s">
        <v>438</v>
      </c>
      <c r="G64" s="2" t="s">
        <v>439</v>
      </c>
      <c r="H64" s="2" t="s">
        <v>440</v>
      </c>
      <c r="I64" s="6" t="s">
        <v>569</v>
      </c>
      <c r="J64" s="6" t="s">
        <v>562</v>
      </c>
      <c r="K64" s="6" t="s">
        <v>44</v>
      </c>
      <c r="L64" s="6" t="s">
        <v>33</v>
      </c>
      <c r="M64" s="6" t="s">
        <v>33</v>
      </c>
      <c r="N64" s="158" t="s">
        <v>44</v>
      </c>
      <c r="O64" s="29">
        <v>130513</v>
      </c>
      <c r="P64" s="29">
        <v>817262</v>
      </c>
      <c r="Q64" s="29">
        <v>50618</v>
      </c>
      <c r="R64" s="30">
        <v>2767511</v>
      </c>
      <c r="S64" s="22">
        <v>0.46646101858312394</v>
      </c>
      <c r="T64" s="22">
        <v>2.9745139224378873E-2</v>
      </c>
      <c r="U64" s="22">
        <v>0.18683177772373805</v>
      </c>
      <c r="V64" s="22">
        <v>0</v>
      </c>
      <c r="W64" s="22">
        <v>0.29746187097359322</v>
      </c>
      <c r="X64" s="111">
        <v>30</v>
      </c>
      <c r="Y64" s="98"/>
      <c r="Z64" s="98"/>
      <c r="AA64" s="98"/>
      <c r="AB64" s="98"/>
      <c r="AC64" s="98"/>
      <c r="AD64" s="98"/>
      <c r="AE64" s="98"/>
      <c r="AF64" s="98"/>
      <c r="AG64" s="77"/>
      <c r="AH64" s="99"/>
      <c r="AI64" s="100"/>
      <c r="AJ64" s="101"/>
      <c r="AK64" s="101"/>
      <c r="AL64" s="102"/>
      <c r="AM64" s="103"/>
      <c r="AN64" s="103"/>
      <c r="AO64" s="102"/>
      <c r="AP64" s="101"/>
      <c r="AQ64" s="104"/>
      <c r="AR64" s="99"/>
      <c r="AS64" s="99"/>
      <c r="AT64" s="99"/>
      <c r="AU64" s="99"/>
      <c r="AV64" s="8"/>
      <c r="AW64" s="8" t="s">
        <v>44</v>
      </c>
      <c r="AX64" s="8" t="s">
        <v>44</v>
      </c>
      <c r="AY64" s="8"/>
      <c r="AZ64" s="8"/>
      <c r="BA64" s="8"/>
      <c r="BB64" s="8"/>
      <c r="BC64" s="8"/>
      <c r="BD64" s="8"/>
      <c r="BE64" s="8"/>
      <c r="BF64" s="10"/>
      <c r="BG64" s="24" t="s">
        <v>804</v>
      </c>
      <c r="BH64" s="9">
        <v>94</v>
      </c>
      <c r="BI64" s="21">
        <v>0.55952380952380953</v>
      </c>
      <c r="BJ64" s="9">
        <v>16</v>
      </c>
      <c r="BK64" s="23">
        <v>0.29166666666666669</v>
      </c>
      <c r="BL64" s="23">
        <v>0.95833333333333337</v>
      </c>
      <c r="BM64" s="23">
        <v>0.33333333333333331</v>
      </c>
      <c r="BN64" s="23">
        <v>0.91666666666666663</v>
      </c>
      <c r="BO64" s="9" t="s">
        <v>767</v>
      </c>
      <c r="BP64" s="9" t="s">
        <v>767</v>
      </c>
      <c r="BQ64" s="9" t="s">
        <v>767</v>
      </c>
      <c r="BR64" s="9" t="s">
        <v>767</v>
      </c>
      <c r="BS64" s="10" t="s">
        <v>91</v>
      </c>
      <c r="BT64" s="10" t="s">
        <v>91</v>
      </c>
      <c r="BU64" s="10" t="s">
        <v>91</v>
      </c>
      <c r="BV64" s="10" t="s">
        <v>91</v>
      </c>
      <c r="BW64" s="10" t="s">
        <v>91</v>
      </c>
      <c r="BX64" s="10" t="s">
        <v>91</v>
      </c>
      <c r="BY64" s="10" t="s">
        <v>91</v>
      </c>
      <c r="BZ64" s="10" t="s">
        <v>34</v>
      </c>
      <c r="CA64" s="10" t="s">
        <v>34</v>
      </c>
      <c r="CB64" s="10" t="s">
        <v>91</v>
      </c>
      <c r="CC64" s="11" t="s">
        <v>33</v>
      </c>
      <c r="CD64" s="11" t="s">
        <v>44</v>
      </c>
      <c r="CE64" s="7"/>
      <c r="CF64" s="7" t="s">
        <v>44</v>
      </c>
      <c r="CG64" s="7"/>
      <c r="CH64" s="7"/>
      <c r="CI64" s="7"/>
      <c r="CJ64" s="7" t="s">
        <v>44</v>
      </c>
      <c r="CK64" s="7"/>
      <c r="CL64" s="9" t="s">
        <v>44</v>
      </c>
      <c r="CM64" s="26">
        <v>0.14000000000000001</v>
      </c>
      <c r="CN64" s="26">
        <v>0</v>
      </c>
      <c r="CO64" s="26">
        <v>0</v>
      </c>
      <c r="CP64" s="26">
        <v>0.03</v>
      </c>
      <c r="CQ64" s="26">
        <v>0.22</v>
      </c>
      <c r="CR64" s="26">
        <v>0.33</v>
      </c>
      <c r="CS64" s="26">
        <v>0.27</v>
      </c>
      <c r="CT64" s="26">
        <v>0.01</v>
      </c>
      <c r="CU64" s="10" t="s">
        <v>33</v>
      </c>
      <c r="CV64" s="27"/>
      <c r="CW64" s="4" t="s">
        <v>33</v>
      </c>
      <c r="CX64" s="4"/>
      <c r="CY64" s="21">
        <v>0.2</v>
      </c>
      <c r="CZ64" s="5">
        <v>0</v>
      </c>
      <c r="DA64" s="5">
        <v>0</v>
      </c>
      <c r="DB64" s="5">
        <v>10</v>
      </c>
      <c r="DC64" s="5">
        <v>0</v>
      </c>
      <c r="DD64" s="5">
        <v>0</v>
      </c>
      <c r="DE64" s="5">
        <v>0</v>
      </c>
      <c r="DF64" s="5">
        <v>0</v>
      </c>
      <c r="DG64" s="5">
        <v>10</v>
      </c>
      <c r="DH64" s="12">
        <v>0</v>
      </c>
      <c r="DI64" s="12">
        <v>0</v>
      </c>
      <c r="DJ64" s="12">
        <v>10</v>
      </c>
      <c r="DK64" s="12">
        <v>0</v>
      </c>
      <c r="DL64" s="12">
        <v>0</v>
      </c>
      <c r="DM64" s="12">
        <v>0</v>
      </c>
      <c r="DN64" s="12">
        <v>0</v>
      </c>
      <c r="DO64" s="12">
        <v>10</v>
      </c>
      <c r="DP64" s="7" t="s">
        <v>35</v>
      </c>
      <c r="DQ64" s="7" t="s">
        <v>35</v>
      </c>
      <c r="DR64" s="7" t="s">
        <v>34</v>
      </c>
      <c r="DS64" s="7" t="s">
        <v>34</v>
      </c>
      <c r="DT64" s="7" t="s">
        <v>34</v>
      </c>
      <c r="DU64" s="7" t="s">
        <v>34</v>
      </c>
      <c r="DV64" s="7" t="s">
        <v>34</v>
      </c>
      <c r="DW64" s="7" t="s">
        <v>34</v>
      </c>
      <c r="DX64" s="7" t="s">
        <v>34</v>
      </c>
      <c r="DY64" s="7" t="s">
        <v>34</v>
      </c>
      <c r="DZ64" s="7" t="s">
        <v>34</v>
      </c>
      <c r="EA64" s="7" t="s">
        <v>34</v>
      </c>
      <c r="EB64" s="7" t="s">
        <v>34</v>
      </c>
      <c r="EC64" s="6" t="s">
        <v>44</v>
      </c>
      <c r="ED64" s="6"/>
      <c r="EE64" s="6" t="s">
        <v>44</v>
      </c>
      <c r="EF64" s="6"/>
      <c r="EG64" s="63" t="s">
        <v>907</v>
      </c>
      <c r="EH64" s="64" t="s">
        <v>908</v>
      </c>
      <c r="EI64" s="57"/>
    </row>
    <row r="65" spans="1:139" x14ac:dyDescent="0.2">
      <c r="A65" s="57">
        <v>63</v>
      </c>
      <c r="B65" s="3" t="s">
        <v>36</v>
      </c>
      <c r="C65" s="2" t="s">
        <v>37</v>
      </c>
      <c r="D65" s="2" t="s">
        <v>38</v>
      </c>
      <c r="E65" s="2" t="s">
        <v>39</v>
      </c>
      <c r="F65" s="2" t="s">
        <v>40</v>
      </c>
      <c r="G65" s="2" t="s">
        <v>41</v>
      </c>
      <c r="H65" s="2" t="s">
        <v>42</v>
      </c>
      <c r="I65" s="6" t="s">
        <v>569</v>
      </c>
      <c r="J65" s="6" t="s">
        <v>557</v>
      </c>
      <c r="K65" s="6" t="s">
        <v>33</v>
      </c>
      <c r="L65" s="6" t="s">
        <v>44</v>
      </c>
      <c r="M65" s="6" t="s">
        <v>33</v>
      </c>
      <c r="N65" s="158" t="s">
        <v>44</v>
      </c>
      <c r="O65" s="29">
        <v>40986</v>
      </c>
      <c r="P65" s="29">
        <v>350606</v>
      </c>
      <c r="Q65" s="29">
        <v>22560</v>
      </c>
      <c r="R65" s="30">
        <v>1060647</v>
      </c>
      <c r="S65" s="22">
        <v>0.82876018128557383</v>
      </c>
      <c r="T65" s="22">
        <v>4.0856194379468379E-2</v>
      </c>
      <c r="U65" s="22">
        <v>0.13038362433495782</v>
      </c>
      <c r="V65" s="22">
        <v>0</v>
      </c>
      <c r="W65" s="22">
        <v>0</v>
      </c>
      <c r="X65" s="111">
        <v>18</v>
      </c>
      <c r="Y65" s="65">
        <v>0</v>
      </c>
      <c r="Z65" s="65">
        <v>0</v>
      </c>
      <c r="AA65" s="65">
        <v>1</v>
      </c>
      <c r="AB65" s="65">
        <v>0</v>
      </c>
      <c r="AC65" s="65">
        <v>0</v>
      </c>
      <c r="AD65" s="65">
        <v>0</v>
      </c>
      <c r="AE65" s="65">
        <v>0</v>
      </c>
      <c r="AF65" s="65">
        <v>0</v>
      </c>
      <c r="AG65" s="6">
        <v>13</v>
      </c>
      <c r="AH65" s="16">
        <v>1</v>
      </c>
      <c r="AI65" s="17">
        <v>2.7692307692307692</v>
      </c>
      <c r="AJ65" s="18">
        <v>5.0769230769230766</v>
      </c>
      <c r="AK65" s="18">
        <v>4.6923076923076925</v>
      </c>
      <c r="AL65" s="15">
        <f t="shared" si="0"/>
        <v>1.081967213114754</v>
      </c>
      <c r="AM65" s="19">
        <v>99000</v>
      </c>
      <c r="AN65" s="19">
        <v>135000</v>
      </c>
      <c r="AO65" s="15">
        <v>0.73329199999999994</v>
      </c>
      <c r="AP65" s="18">
        <v>4</v>
      </c>
      <c r="AQ65" s="20">
        <v>13.153846153846153</v>
      </c>
      <c r="AR65" s="16">
        <v>7.6923076923076927E-2</v>
      </c>
      <c r="AS65" s="16">
        <v>0.92307692307692313</v>
      </c>
      <c r="AT65" s="16">
        <v>0</v>
      </c>
      <c r="AU65" s="16">
        <v>0</v>
      </c>
      <c r="AV65" s="8" t="s">
        <v>44</v>
      </c>
      <c r="AW65" s="8" t="s">
        <v>44</v>
      </c>
      <c r="AX65" s="8" t="s">
        <v>44</v>
      </c>
      <c r="AY65" s="8" t="s">
        <v>44</v>
      </c>
      <c r="AZ65" s="8" t="s">
        <v>44</v>
      </c>
      <c r="BA65" s="8" t="s">
        <v>44</v>
      </c>
      <c r="BB65" s="8" t="s">
        <v>44</v>
      </c>
      <c r="BC65" s="8" t="s">
        <v>44</v>
      </c>
      <c r="BD65" s="8" t="s">
        <v>44</v>
      </c>
      <c r="BE65" s="8"/>
      <c r="BF65" s="10"/>
      <c r="BG65" s="24" t="s">
        <v>805</v>
      </c>
      <c r="BH65" s="9">
        <v>89</v>
      </c>
      <c r="BI65" s="21">
        <v>0.52976190476190477</v>
      </c>
      <c r="BJ65" s="9">
        <v>16</v>
      </c>
      <c r="BK65" s="23">
        <v>0.16666666666666666</v>
      </c>
      <c r="BL65" s="23">
        <v>0.83333333333333337</v>
      </c>
      <c r="BM65" s="23">
        <v>0.33333333333333331</v>
      </c>
      <c r="BN65" s="23">
        <v>0.70833333333333337</v>
      </c>
      <c r="BO65" s="9" t="s">
        <v>767</v>
      </c>
      <c r="BP65" s="9" t="s">
        <v>767</v>
      </c>
      <c r="BQ65" s="9" t="s">
        <v>767</v>
      </c>
      <c r="BR65" s="9" t="s">
        <v>767</v>
      </c>
      <c r="BS65" s="10" t="s">
        <v>91</v>
      </c>
      <c r="BT65" s="10" t="s">
        <v>34</v>
      </c>
      <c r="BU65" s="10" t="s">
        <v>91</v>
      </c>
      <c r="BV65" s="10" t="s">
        <v>91</v>
      </c>
      <c r="BW65" s="10" t="s">
        <v>91</v>
      </c>
      <c r="BX65" s="10" t="s">
        <v>91</v>
      </c>
      <c r="BY65" s="10" t="s">
        <v>91</v>
      </c>
      <c r="BZ65" s="10" t="s">
        <v>34</v>
      </c>
      <c r="CA65" s="10" t="s">
        <v>91</v>
      </c>
      <c r="CB65" s="10" t="s">
        <v>34</v>
      </c>
      <c r="CC65" s="11" t="s">
        <v>33</v>
      </c>
      <c r="CD65" s="11" t="s">
        <v>44</v>
      </c>
      <c r="CE65" s="7"/>
      <c r="CF65" s="7" t="s">
        <v>44</v>
      </c>
      <c r="CG65" s="7"/>
      <c r="CH65" s="7"/>
      <c r="CI65" s="7"/>
      <c r="CJ65" s="7" t="s">
        <v>44</v>
      </c>
      <c r="CK65" s="7" t="s">
        <v>43</v>
      </c>
      <c r="CL65" s="9" t="s">
        <v>44</v>
      </c>
      <c r="CM65" s="26">
        <v>0.16</v>
      </c>
      <c r="CN65" s="26">
        <v>0</v>
      </c>
      <c r="CO65" s="26">
        <v>0.13</v>
      </c>
      <c r="CP65" s="26">
        <v>0.01</v>
      </c>
      <c r="CQ65" s="26">
        <v>0.27</v>
      </c>
      <c r="CR65" s="26">
        <v>0.09</v>
      </c>
      <c r="CS65" s="26">
        <v>0.34</v>
      </c>
      <c r="CT65" s="26">
        <v>0</v>
      </c>
      <c r="CU65" s="10" t="s">
        <v>33</v>
      </c>
      <c r="CV65" s="27"/>
      <c r="CW65" s="4" t="s">
        <v>44</v>
      </c>
      <c r="CX65" s="4" t="s">
        <v>45</v>
      </c>
      <c r="CY65" s="21">
        <v>0.05</v>
      </c>
      <c r="CZ65" s="5">
        <v>0</v>
      </c>
      <c r="DA65" s="5">
        <v>0</v>
      </c>
      <c r="DB65" s="5">
        <v>9</v>
      </c>
      <c r="DC65" s="5">
        <v>0</v>
      </c>
      <c r="DD65" s="5">
        <v>0</v>
      </c>
      <c r="DE65" s="5">
        <v>0</v>
      </c>
      <c r="DF65" s="5">
        <v>0</v>
      </c>
      <c r="DG65" s="5">
        <v>9</v>
      </c>
      <c r="DH65" s="12">
        <v>0</v>
      </c>
      <c r="DI65" s="12">
        <v>0</v>
      </c>
      <c r="DJ65" s="12">
        <v>9</v>
      </c>
      <c r="DK65" s="12">
        <v>0</v>
      </c>
      <c r="DL65" s="12">
        <v>0</v>
      </c>
      <c r="DM65" s="12">
        <v>0</v>
      </c>
      <c r="DN65" s="12">
        <v>0</v>
      </c>
      <c r="DO65" s="12">
        <v>9</v>
      </c>
      <c r="DP65" s="7" t="s">
        <v>34</v>
      </c>
      <c r="DQ65" s="7" t="s">
        <v>35</v>
      </c>
      <c r="DR65" s="7" t="s">
        <v>34</v>
      </c>
      <c r="DS65" s="7" t="s">
        <v>34</v>
      </c>
      <c r="DT65" s="7" t="s">
        <v>34</v>
      </c>
      <c r="DU65" s="7" t="s">
        <v>91</v>
      </c>
      <c r="DV65" s="7" t="s">
        <v>34</v>
      </c>
      <c r="DW65" s="7" t="s">
        <v>34</v>
      </c>
      <c r="DX65" s="7" t="s">
        <v>34</v>
      </c>
      <c r="DY65" s="7" t="s">
        <v>34</v>
      </c>
      <c r="DZ65" s="7" t="s">
        <v>34</v>
      </c>
      <c r="EA65" s="7" t="s">
        <v>91</v>
      </c>
      <c r="EB65" s="7" t="s">
        <v>34</v>
      </c>
      <c r="EC65" s="6" t="s">
        <v>44</v>
      </c>
      <c r="ED65" s="6" t="s">
        <v>44</v>
      </c>
      <c r="EE65" s="6" t="s">
        <v>44</v>
      </c>
      <c r="EF65" s="6"/>
      <c r="EG65" s="63" t="s">
        <v>909</v>
      </c>
      <c r="EH65" s="64" t="s">
        <v>910</v>
      </c>
      <c r="EI65" s="57"/>
    </row>
    <row r="66" spans="1:139" x14ac:dyDescent="0.2">
      <c r="A66" s="57">
        <v>64</v>
      </c>
      <c r="B66" s="3" t="s">
        <v>610</v>
      </c>
      <c r="C66" s="80"/>
      <c r="D66" s="80"/>
      <c r="E66" s="80"/>
      <c r="F66" s="80"/>
      <c r="G66" s="80"/>
      <c r="H66" s="80"/>
      <c r="I66" s="6" t="s">
        <v>569</v>
      </c>
      <c r="J66" s="6" t="s">
        <v>561</v>
      </c>
      <c r="K66" s="6" t="s">
        <v>33</v>
      </c>
      <c r="L66" s="6" t="s">
        <v>33</v>
      </c>
      <c r="M66" s="6" t="s">
        <v>44</v>
      </c>
      <c r="N66" s="158" t="s">
        <v>33</v>
      </c>
      <c r="O66" s="29">
        <v>10919</v>
      </c>
      <c r="P66" s="29">
        <v>58581</v>
      </c>
      <c r="Q66" s="29">
        <v>2078</v>
      </c>
      <c r="R66" s="30">
        <v>31251</v>
      </c>
      <c r="S66" s="94"/>
      <c r="T66" s="94"/>
      <c r="U66" s="94"/>
      <c r="V66" s="94"/>
      <c r="W66" s="94"/>
      <c r="X66" s="111">
        <v>5</v>
      </c>
      <c r="Y66" s="65">
        <v>0</v>
      </c>
      <c r="Z66" s="65">
        <v>0</v>
      </c>
      <c r="AA66" s="65">
        <v>1</v>
      </c>
      <c r="AB66" s="65">
        <v>0</v>
      </c>
      <c r="AC66" s="65">
        <v>0</v>
      </c>
      <c r="AD66" s="65">
        <v>0</v>
      </c>
      <c r="AE66" s="65">
        <v>0</v>
      </c>
      <c r="AF66" s="65">
        <v>0</v>
      </c>
      <c r="AG66" s="6">
        <v>3</v>
      </c>
      <c r="AH66" s="16">
        <v>1</v>
      </c>
      <c r="AI66" s="17">
        <v>1</v>
      </c>
      <c r="AJ66" s="18">
        <v>2.6666666666666665</v>
      </c>
      <c r="AK66" s="18">
        <v>4</v>
      </c>
      <c r="AL66" s="15">
        <f t="shared" si="0"/>
        <v>0.66666666666666663</v>
      </c>
      <c r="AM66" s="19">
        <v>30000</v>
      </c>
      <c r="AN66" s="19">
        <v>100000</v>
      </c>
      <c r="AO66" s="15">
        <v>0.30221666666666669</v>
      </c>
      <c r="AP66" s="18">
        <v>4</v>
      </c>
      <c r="AQ66" s="20">
        <v>9</v>
      </c>
      <c r="AR66" s="16">
        <v>0</v>
      </c>
      <c r="AS66" s="16">
        <v>1</v>
      </c>
      <c r="AT66" s="16">
        <v>0</v>
      </c>
      <c r="AU66" s="16">
        <v>0</v>
      </c>
      <c r="AV66" s="66"/>
      <c r="AW66" s="66"/>
      <c r="AX66" s="66"/>
      <c r="AY66" s="66"/>
      <c r="AZ66" s="66"/>
      <c r="BA66" s="66"/>
      <c r="BB66" s="66"/>
      <c r="BC66" s="66"/>
      <c r="BD66" s="66"/>
      <c r="BE66" s="66"/>
      <c r="BF66" s="69"/>
      <c r="BG66" s="67"/>
      <c r="BH66" s="67"/>
      <c r="BI66" s="68"/>
      <c r="BJ66" s="67"/>
      <c r="BK66" s="67"/>
      <c r="BL66" s="67"/>
      <c r="BM66" s="67"/>
      <c r="BN66" s="67"/>
      <c r="BO66" s="67"/>
      <c r="BP66" s="67"/>
      <c r="BQ66" s="67"/>
      <c r="BR66" s="67"/>
      <c r="BS66" s="69"/>
      <c r="BT66" s="69"/>
      <c r="BU66" s="69"/>
      <c r="BV66" s="69"/>
      <c r="BW66" s="69"/>
      <c r="BX66" s="69"/>
      <c r="BY66" s="69"/>
      <c r="BZ66" s="69"/>
      <c r="CA66" s="69"/>
      <c r="CB66" s="69"/>
      <c r="CC66" s="70"/>
      <c r="CD66" s="70"/>
      <c r="CE66" s="71"/>
      <c r="CF66" s="71"/>
      <c r="CG66" s="71"/>
      <c r="CH66" s="71"/>
      <c r="CI66" s="71"/>
      <c r="CJ66" s="71"/>
      <c r="CK66" s="71"/>
      <c r="CL66" s="67"/>
      <c r="CM66" s="72"/>
      <c r="CN66" s="72"/>
      <c r="CO66" s="72"/>
      <c r="CP66" s="72"/>
      <c r="CQ66" s="72"/>
      <c r="CR66" s="72"/>
      <c r="CS66" s="72"/>
      <c r="CT66" s="72"/>
      <c r="CU66" s="69"/>
      <c r="CV66" s="73"/>
      <c r="CW66" s="74"/>
      <c r="CX66" s="74"/>
      <c r="CY66" s="67"/>
      <c r="CZ66" s="75"/>
      <c r="DA66" s="75"/>
      <c r="DB66" s="75"/>
      <c r="DC66" s="75"/>
      <c r="DD66" s="75"/>
      <c r="DE66" s="75"/>
      <c r="DF66" s="75"/>
      <c r="DG66" s="75"/>
      <c r="DH66" s="76"/>
      <c r="DI66" s="76"/>
      <c r="DJ66" s="76"/>
      <c r="DK66" s="76"/>
      <c r="DL66" s="76"/>
      <c r="DM66" s="76"/>
      <c r="DN66" s="76"/>
      <c r="DO66" s="76"/>
      <c r="DP66" s="71"/>
      <c r="DQ66" s="71"/>
      <c r="DR66" s="71"/>
      <c r="DS66" s="71"/>
      <c r="DT66" s="71"/>
      <c r="DU66" s="71"/>
      <c r="DV66" s="71"/>
      <c r="DW66" s="71"/>
      <c r="DX66" s="71"/>
      <c r="DY66" s="71"/>
      <c r="DZ66" s="71"/>
      <c r="EA66" s="71"/>
      <c r="EB66" s="71"/>
      <c r="EC66" s="77"/>
      <c r="ED66" s="77"/>
      <c r="EE66" s="77"/>
      <c r="EF66" s="77"/>
      <c r="EG66" s="78"/>
      <c r="EH66" s="79"/>
      <c r="EI66" s="57"/>
    </row>
    <row r="67" spans="1:139" x14ac:dyDescent="0.2">
      <c r="A67" s="57">
        <v>65</v>
      </c>
      <c r="B67" s="3" t="s">
        <v>662</v>
      </c>
      <c r="C67" s="2" t="s">
        <v>585</v>
      </c>
      <c r="D67" s="2" t="s">
        <v>1025</v>
      </c>
      <c r="E67" s="2" t="s">
        <v>1026</v>
      </c>
      <c r="F67" s="2" t="s">
        <v>1027</v>
      </c>
      <c r="G67" s="2" t="s">
        <v>1028</v>
      </c>
      <c r="H67" s="2" t="s">
        <v>1029</v>
      </c>
      <c r="I67" s="6" t="s">
        <v>569</v>
      </c>
      <c r="J67" s="6" t="s">
        <v>562</v>
      </c>
      <c r="K67" s="6" t="s">
        <v>44</v>
      </c>
      <c r="L67" s="6" t="s">
        <v>33</v>
      </c>
      <c r="M67" s="6" t="s">
        <v>33</v>
      </c>
      <c r="N67" s="208" t="s">
        <v>44</v>
      </c>
      <c r="O67" s="29">
        <v>25725</v>
      </c>
      <c r="P67" s="29">
        <v>210282</v>
      </c>
      <c r="Q67" s="29">
        <v>15879</v>
      </c>
      <c r="R67" s="30">
        <v>739681</v>
      </c>
      <c r="S67" s="22">
        <v>0</v>
      </c>
      <c r="T67" s="22">
        <v>0</v>
      </c>
      <c r="U67" s="22">
        <v>6.207405624857202E-2</v>
      </c>
      <c r="V67" s="22">
        <v>0</v>
      </c>
      <c r="W67" s="22">
        <v>0.93792594375142802</v>
      </c>
      <c r="X67" s="111">
        <v>6</v>
      </c>
      <c r="Y67" s="65">
        <v>0.16666666666666666</v>
      </c>
      <c r="Z67" s="65">
        <v>0</v>
      </c>
      <c r="AA67" s="65">
        <v>0.83333333333333337</v>
      </c>
      <c r="AB67" s="65">
        <v>0</v>
      </c>
      <c r="AC67" s="65">
        <v>0</v>
      </c>
      <c r="AD67" s="65">
        <v>0</v>
      </c>
      <c r="AE67" s="65">
        <v>0</v>
      </c>
      <c r="AF67" s="65">
        <v>0</v>
      </c>
      <c r="AG67" s="6">
        <v>6</v>
      </c>
      <c r="AH67" s="16">
        <v>1</v>
      </c>
      <c r="AI67" s="17">
        <v>1.8333333333333333</v>
      </c>
      <c r="AJ67" s="18">
        <v>5.666666666666667</v>
      </c>
      <c r="AK67" s="18">
        <v>4</v>
      </c>
      <c r="AL67" s="15">
        <f t="shared" si="0"/>
        <v>1.4166666666666667</v>
      </c>
      <c r="AM67" s="19">
        <v>155000</v>
      </c>
      <c r="AN67" s="19">
        <v>100000</v>
      </c>
      <c r="AO67" s="15">
        <v>1.546915</v>
      </c>
      <c r="AP67" s="18">
        <v>3.6666666666666665</v>
      </c>
      <c r="AQ67" s="20">
        <v>7.5</v>
      </c>
      <c r="AR67" s="16">
        <v>0.16666666666666666</v>
      </c>
      <c r="AS67" s="16">
        <v>0.83333333333333337</v>
      </c>
      <c r="AT67" s="16">
        <v>0</v>
      </c>
      <c r="AU67" s="16">
        <v>0</v>
      </c>
      <c r="AV67" s="8"/>
      <c r="AW67" s="8" t="s">
        <v>44</v>
      </c>
      <c r="AX67" s="8" t="s">
        <v>44</v>
      </c>
      <c r="AY67" s="8"/>
      <c r="AZ67" s="8"/>
      <c r="BA67" s="8"/>
      <c r="BB67" s="8"/>
      <c r="BC67" s="8"/>
      <c r="BD67" s="8"/>
      <c r="BE67" s="8"/>
      <c r="BF67" s="10"/>
      <c r="BG67" s="24" t="s">
        <v>795</v>
      </c>
      <c r="BH67" s="9">
        <v>60</v>
      </c>
      <c r="BI67" s="21">
        <v>0.35714285714285715</v>
      </c>
      <c r="BJ67" s="9">
        <v>12</v>
      </c>
      <c r="BK67" s="23">
        <v>0.25</v>
      </c>
      <c r="BL67" s="23">
        <v>0.75</v>
      </c>
      <c r="BM67" s="9" t="s">
        <v>767</v>
      </c>
      <c r="BN67" s="9" t="s">
        <v>767</v>
      </c>
      <c r="BO67" s="9" t="s">
        <v>767</v>
      </c>
      <c r="BP67" s="9" t="s">
        <v>767</v>
      </c>
      <c r="BQ67" s="9" t="s">
        <v>767</v>
      </c>
      <c r="BR67" s="9" t="s">
        <v>767</v>
      </c>
      <c r="BS67" s="10" t="s">
        <v>91</v>
      </c>
      <c r="BT67" s="10" t="s">
        <v>91</v>
      </c>
      <c r="BU67" s="10" t="s">
        <v>91</v>
      </c>
      <c r="BV67" s="10" t="s">
        <v>91</v>
      </c>
      <c r="BW67" s="10" t="s">
        <v>91</v>
      </c>
      <c r="BX67" s="10" t="s">
        <v>91</v>
      </c>
      <c r="BY67" s="10" t="s">
        <v>91</v>
      </c>
      <c r="BZ67" s="10" t="s">
        <v>35</v>
      </c>
      <c r="CA67" s="10" t="s">
        <v>91</v>
      </c>
      <c r="CB67" s="10" t="s">
        <v>91</v>
      </c>
      <c r="CC67" s="11" t="s">
        <v>33</v>
      </c>
      <c r="CD67" s="11" t="s">
        <v>44</v>
      </c>
      <c r="CE67" s="7"/>
      <c r="CF67" s="7"/>
      <c r="CG67" s="7"/>
      <c r="CH67" s="7"/>
      <c r="CI67" s="7" t="s">
        <v>44</v>
      </c>
      <c r="CJ67" s="7"/>
      <c r="CK67" s="7"/>
      <c r="CL67" s="9" t="s">
        <v>44</v>
      </c>
      <c r="CM67" s="26">
        <v>0.28000000000000003</v>
      </c>
      <c r="CN67" s="26">
        <v>0</v>
      </c>
      <c r="CO67" s="26">
        <v>0</v>
      </c>
      <c r="CP67" s="26">
        <v>0</v>
      </c>
      <c r="CQ67" s="26">
        <v>0.26</v>
      </c>
      <c r="CR67" s="26">
        <v>0.1</v>
      </c>
      <c r="CS67" s="26">
        <v>0.36</v>
      </c>
      <c r="CT67" s="26">
        <v>0</v>
      </c>
      <c r="CU67" s="10" t="s">
        <v>33</v>
      </c>
      <c r="CV67" s="27"/>
      <c r="CW67" s="4" t="s">
        <v>33</v>
      </c>
      <c r="CX67" s="4"/>
      <c r="CY67" s="21">
        <v>0</v>
      </c>
      <c r="CZ67" s="5">
        <v>0</v>
      </c>
      <c r="DA67" s="5">
        <v>0</v>
      </c>
      <c r="DB67" s="5">
        <v>5</v>
      </c>
      <c r="DC67" s="5">
        <v>0</v>
      </c>
      <c r="DD67" s="5">
        <v>0</v>
      </c>
      <c r="DE67" s="5">
        <v>0</v>
      </c>
      <c r="DF67" s="5">
        <v>0</v>
      </c>
      <c r="DG67" s="5">
        <v>5</v>
      </c>
      <c r="DH67" s="12">
        <v>0</v>
      </c>
      <c r="DI67" s="12">
        <v>0</v>
      </c>
      <c r="DJ67" s="12">
        <v>5</v>
      </c>
      <c r="DK67" s="12">
        <v>0</v>
      </c>
      <c r="DL67" s="12">
        <v>0</v>
      </c>
      <c r="DM67" s="12">
        <v>0</v>
      </c>
      <c r="DN67" s="12">
        <v>0</v>
      </c>
      <c r="DO67" s="12">
        <v>5</v>
      </c>
      <c r="DP67" s="7" t="s">
        <v>35</v>
      </c>
      <c r="DQ67" s="7" t="s">
        <v>91</v>
      </c>
      <c r="DR67" s="7" t="s">
        <v>35</v>
      </c>
      <c r="DS67" s="7" t="s">
        <v>35</v>
      </c>
      <c r="DT67" s="7" t="s">
        <v>35</v>
      </c>
      <c r="DU67" s="7" t="s">
        <v>35</v>
      </c>
      <c r="DV67" s="7" t="s">
        <v>35</v>
      </c>
      <c r="DW67" s="7" t="s">
        <v>35</v>
      </c>
      <c r="DX67" s="7" t="s">
        <v>35</v>
      </c>
      <c r="DY67" s="7" t="s">
        <v>35</v>
      </c>
      <c r="DZ67" s="7" t="s">
        <v>35</v>
      </c>
      <c r="EA67" s="7" t="s">
        <v>35</v>
      </c>
      <c r="EB67" s="7" t="s">
        <v>34</v>
      </c>
      <c r="EC67" s="6"/>
      <c r="ED67" s="6" t="s">
        <v>44</v>
      </c>
      <c r="EE67" s="6" t="s">
        <v>44</v>
      </c>
      <c r="EF67" s="6"/>
      <c r="EG67" s="63"/>
      <c r="EH67" s="64" t="s">
        <v>1030</v>
      </c>
      <c r="EI67" s="57"/>
    </row>
    <row r="68" spans="1:139" x14ac:dyDescent="0.2">
      <c r="A68" s="57">
        <v>66</v>
      </c>
      <c r="B68" s="3" t="s">
        <v>553</v>
      </c>
      <c r="C68" s="2" t="s">
        <v>547</v>
      </c>
      <c r="D68" s="2" t="s">
        <v>1117</v>
      </c>
      <c r="E68" s="2" t="s">
        <v>1118</v>
      </c>
      <c r="F68" s="2" t="s">
        <v>1119</v>
      </c>
      <c r="G68" s="2" t="s">
        <v>1120</v>
      </c>
      <c r="H68" s="2" t="s">
        <v>1121</v>
      </c>
      <c r="I68" s="6" t="s">
        <v>569</v>
      </c>
      <c r="J68" s="6" t="s">
        <v>554</v>
      </c>
      <c r="K68" s="6" t="s">
        <v>44</v>
      </c>
      <c r="L68" s="6" t="s">
        <v>33</v>
      </c>
      <c r="M68" s="6" t="s">
        <v>44</v>
      </c>
      <c r="N68" s="158" t="s">
        <v>44</v>
      </c>
      <c r="O68" s="29">
        <v>7840277</v>
      </c>
      <c r="P68" s="29">
        <v>7524673</v>
      </c>
      <c r="Q68" s="29">
        <v>551586</v>
      </c>
      <c r="R68" s="30">
        <v>58840651</v>
      </c>
      <c r="S68" s="22">
        <v>0.32</v>
      </c>
      <c r="T68" s="22">
        <v>0.2</v>
      </c>
      <c r="U68" s="22">
        <v>0.12</v>
      </c>
      <c r="V68" s="94"/>
      <c r="W68" s="22">
        <v>0.36</v>
      </c>
      <c r="X68" s="186">
        <v>202</v>
      </c>
      <c r="Y68" s="65">
        <v>0.13</v>
      </c>
      <c r="Z68" s="65">
        <v>0.05</v>
      </c>
      <c r="AA68" s="65">
        <v>0.28000000000000003</v>
      </c>
      <c r="AB68" s="65">
        <v>0.51</v>
      </c>
      <c r="AC68" s="65">
        <v>0</v>
      </c>
      <c r="AD68" s="65">
        <v>0.03</v>
      </c>
      <c r="AE68" s="65">
        <v>0</v>
      </c>
      <c r="AF68" s="65">
        <v>0</v>
      </c>
      <c r="AG68" s="6">
        <v>202</v>
      </c>
      <c r="AH68" s="16">
        <v>1</v>
      </c>
      <c r="AI68" s="100"/>
      <c r="AJ68" s="18">
        <v>5.6521739999999996</v>
      </c>
      <c r="AK68" s="101"/>
      <c r="AL68" s="102"/>
      <c r="AM68" s="19">
        <v>169496</v>
      </c>
      <c r="AN68" s="103"/>
      <c r="AO68" s="102"/>
      <c r="AP68" s="101"/>
      <c r="AQ68" s="19">
        <v>14</v>
      </c>
      <c r="AR68" s="16">
        <v>2.2058823529411766E-2</v>
      </c>
      <c r="AS68" s="16">
        <v>0.22058823529411767</v>
      </c>
      <c r="AT68" s="16">
        <v>0.75735294117647067</v>
      </c>
      <c r="AU68" s="16">
        <v>0</v>
      </c>
      <c r="AV68" s="8" t="s">
        <v>44</v>
      </c>
      <c r="AW68" s="8" t="s">
        <v>44</v>
      </c>
      <c r="AX68" s="8" t="s">
        <v>44</v>
      </c>
      <c r="AY68" s="8"/>
      <c r="AZ68" s="8"/>
      <c r="BA68" s="8" t="s">
        <v>44</v>
      </c>
      <c r="BB68" s="8" t="s">
        <v>44</v>
      </c>
      <c r="BC68" s="8"/>
      <c r="BD68" s="8"/>
      <c r="BE68" s="8"/>
      <c r="BF68" s="10"/>
      <c r="BG68" s="24" t="s">
        <v>1148</v>
      </c>
      <c r="BH68" s="24">
        <v>136</v>
      </c>
      <c r="BI68" s="21">
        <v>0.80952380952380953</v>
      </c>
      <c r="BJ68" s="24">
        <v>20</v>
      </c>
      <c r="BK68" s="23">
        <v>0.16666666666666666</v>
      </c>
      <c r="BL68" s="23">
        <v>0.95833333333333337</v>
      </c>
      <c r="BM68" s="23">
        <v>0.16666666666666666</v>
      </c>
      <c r="BN68" s="23">
        <v>0.95833333333333337</v>
      </c>
      <c r="BO68" s="23">
        <v>0.25</v>
      </c>
      <c r="BP68" s="23">
        <v>0.875</v>
      </c>
      <c r="BQ68" s="23">
        <v>0.25</v>
      </c>
      <c r="BR68" s="23">
        <v>0.875</v>
      </c>
      <c r="BS68" s="10" t="s">
        <v>35</v>
      </c>
      <c r="BT68" s="10" t="s">
        <v>35</v>
      </c>
      <c r="BU68" s="10" t="s">
        <v>91</v>
      </c>
      <c r="BV68" s="10" t="s">
        <v>34</v>
      </c>
      <c r="BW68" s="10" t="s">
        <v>34</v>
      </c>
      <c r="BX68" s="10" t="s">
        <v>91</v>
      </c>
      <c r="BY68" s="10" t="s">
        <v>35</v>
      </c>
      <c r="BZ68" s="10" t="s">
        <v>35</v>
      </c>
      <c r="CA68" s="10" t="s">
        <v>34</v>
      </c>
      <c r="CB68" s="10" t="s">
        <v>91</v>
      </c>
      <c r="CC68" s="11" t="s">
        <v>44</v>
      </c>
      <c r="CD68" s="11" t="s">
        <v>44</v>
      </c>
      <c r="CE68" s="7"/>
      <c r="CF68" s="7" t="s">
        <v>44</v>
      </c>
      <c r="CG68" s="7" t="s">
        <v>44</v>
      </c>
      <c r="CH68" s="7"/>
      <c r="CI68" s="7" t="s">
        <v>44</v>
      </c>
      <c r="CJ68" s="7" t="s">
        <v>44</v>
      </c>
      <c r="CK68" s="7" t="s">
        <v>1149</v>
      </c>
      <c r="CL68" s="24" t="s">
        <v>44</v>
      </c>
      <c r="CM68" s="26">
        <v>0.70000000000000007</v>
      </c>
      <c r="CN68" s="26">
        <v>0</v>
      </c>
      <c r="CO68" s="26">
        <v>0</v>
      </c>
      <c r="CP68" s="26">
        <v>0</v>
      </c>
      <c r="CQ68" s="26">
        <v>0.18000000000000002</v>
      </c>
      <c r="CR68" s="26">
        <v>0.12000000000000001</v>
      </c>
      <c r="CS68" s="26">
        <v>0</v>
      </c>
      <c r="CT68" s="26">
        <v>0</v>
      </c>
      <c r="CU68" s="10" t="s">
        <v>44</v>
      </c>
      <c r="CV68" s="27">
        <v>2012</v>
      </c>
      <c r="CW68" s="4" t="s">
        <v>33</v>
      </c>
      <c r="CX68" s="4"/>
      <c r="CY68" s="190" t="s">
        <v>1150</v>
      </c>
      <c r="CZ68" s="191">
        <v>0</v>
      </c>
      <c r="DA68" s="191">
        <v>0</v>
      </c>
      <c r="DB68" s="191">
        <v>0</v>
      </c>
      <c r="DC68" s="191">
        <v>7</v>
      </c>
      <c r="DD68" s="191">
        <v>0</v>
      </c>
      <c r="DE68" s="191">
        <v>0</v>
      </c>
      <c r="DF68" s="191">
        <v>0</v>
      </c>
      <c r="DG68" s="191">
        <v>7</v>
      </c>
      <c r="DH68" s="192">
        <v>0</v>
      </c>
      <c r="DI68" s="192">
        <v>0</v>
      </c>
      <c r="DJ68" s="192">
        <v>0</v>
      </c>
      <c r="DK68" s="192">
        <v>7</v>
      </c>
      <c r="DL68" s="192">
        <v>0</v>
      </c>
      <c r="DM68" s="192">
        <v>0</v>
      </c>
      <c r="DN68" s="192">
        <v>0</v>
      </c>
      <c r="DO68" s="12">
        <v>7</v>
      </c>
      <c r="DP68" s="7" t="s">
        <v>35</v>
      </c>
      <c r="DQ68" s="7" t="s">
        <v>35</v>
      </c>
      <c r="DR68" s="7" t="s">
        <v>34</v>
      </c>
      <c r="DS68" s="7" t="s">
        <v>34</v>
      </c>
      <c r="DT68" s="7" t="s">
        <v>34</v>
      </c>
      <c r="DU68" s="7" t="s">
        <v>34</v>
      </c>
      <c r="DV68" s="7" t="s">
        <v>34</v>
      </c>
      <c r="DW68" s="7" t="s">
        <v>34</v>
      </c>
      <c r="DX68" s="7" t="s">
        <v>34</v>
      </c>
      <c r="DY68" s="7" t="s">
        <v>34</v>
      </c>
      <c r="DZ68" s="7" t="s">
        <v>34</v>
      </c>
      <c r="EA68" s="7" t="s">
        <v>34</v>
      </c>
      <c r="EB68" s="7" t="s">
        <v>34</v>
      </c>
      <c r="EC68" s="6"/>
      <c r="ED68" s="6" t="s">
        <v>44</v>
      </c>
      <c r="EE68" s="6"/>
      <c r="EF68" s="6"/>
      <c r="EG68" s="193" t="s">
        <v>1151</v>
      </c>
      <c r="EH68" s="194" t="s">
        <v>1152</v>
      </c>
      <c r="EI68" s="57"/>
    </row>
    <row r="69" spans="1:139" x14ac:dyDescent="0.2">
      <c r="A69" s="57">
        <v>67</v>
      </c>
      <c r="B69" s="3" t="s">
        <v>235</v>
      </c>
      <c r="C69" s="2" t="s">
        <v>235</v>
      </c>
      <c r="D69" s="2" t="s">
        <v>236</v>
      </c>
      <c r="E69" s="2" t="s">
        <v>237</v>
      </c>
      <c r="F69" s="2" t="s">
        <v>238</v>
      </c>
      <c r="G69" s="2" t="s">
        <v>686</v>
      </c>
      <c r="H69" s="2" t="s">
        <v>239</v>
      </c>
      <c r="I69" s="6" t="s">
        <v>569</v>
      </c>
      <c r="J69" s="6" t="s">
        <v>557</v>
      </c>
      <c r="K69" s="6" t="s">
        <v>33</v>
      </c>
      <c r="L69" s="6" t="s">
        <v>44</v>
      </c>
      <c r="M69" s="6" t="s">
        <v>33</v>
      </c>
      <c r="N69" s="158" t="s">
        <v>44</v>
      </c>
      <c r="O69" s="29">
        <v>85065</v>
      </c>
      <c r="P69" s="29">
        <v>747137</v>
      </c>
      <c r="Q69" s="29">
        <v>41828</v>
      </c>
      <c r="R69" s="30">
        <v>2119696</v>
      </c>
      <c r="S69" s="22">
        <v>0.6251792709898023</v>
      </c>
      <c r="T69" s="22">
        <v>3.0670435760599635E-2</v>
      </c>
      <c r="U69" s="22">
        <v>0.24915506751911595</v>
      </c>
      <c r="V69" s="22">
        <v>2.2189974411425034E-2</v>
      </c>
      <c r="W69" s="22">
        <v>5.8653221971452507E-2</v>
      </c>
      <c r="X69" s="111">
        <v>42</v>
      </c>
      <c r="Y69" s="65">
        <v>0.15789473684210525</v>
      </c>
      <c r="Z69" s="65">
        <v>0</v>
      </c>
      <c r="AA69" s="65">
        <v>0.84210526315789469</v>
      </c>
      <c r="AB69" s="65">
        <v>0</v>
      </c>
      <c r="AC69" s="65">
        <v>0</v>
      </c>
      <c r="AD69" s="65">
        <v>0</v>
      </c>
      <c r="AE69" s="65">
        <v>0</v>
      </c>
      <c r="AF69" s="65">
        <v>0</v>
      </c>
      <c r="AG69" s="6">
        <v>19</v>
      </c>
      <c r="AH69" s="16">
        <v>1</v>
      </c>
      <c r="AI69" s="17">
        <v>3</v>
      </c>
      <c r="AJ69" s="18">
        <v>4.1052631578947372</v>
      </c>
      <c r="AK69" s="18">
        <v>4.8421052631578947</v>
      </c>
      <c r="AL69" s="15">
        <f t="shared" ref="AL69:AL130" si="1">AJ69/AK69</f>
        <v>0.84782608695652184</v>
      </c>
      <c r="AM69" s="19">
        <v>99000</v>
      </c>
      <c r="AN69" s="19">
        <v>142000</v>
      </c>
      <c r="AO69" s="15">
        <v>0.69362481481481475</v>
      </c>
      <c r="AP69" s="18">
        <v>4.0526315789473681</v>
      </c>
      <c r="AQ69" s="20">
        <v>12.789473684210526</v>
      </c>
      <c r="AR69" s="16">
        <v>0</v>
      </c>
      <c r="AS69" s="16">
        <v>1</v>
      </c>
      <c r="AT69" s="16">
        <v>0</v>
      </c>
      <c r="AU69" s="16">
        <v>0</v>
      </c>
      <c r="AV69" s="8" t="s">
        <v>44</v>
      </c>
      <c r="AW69" s="8" t="s">
        <v>44</v>
      </c>
      <c r="AX69" s="8" t="s">
        <v>44</v>
      </c>
      <c r="AY69" s="8" t="s">
        <v>44</v>
      </c>
      <c r="AZ69" s="8" t="s">
        <v>44</v>
      </c>
      <c r="BA69" s="8" t="s">
        <v>44</v>
      </c>
      <c r="BB69" s="8" t="s">
        <v>44</v>
      </c>
      <c r="BC69" s="8" t="s">
        <v>44</v>
      </c>
      <c r="BD69" s="8"/>
      <c r="BE69" s="8"/>
      <c r="BF69" s="10"/>
      <c r="BG69" s="24" t="s">
        <v>806</v>
      </c>
      <c r="BH69" s="9">
        <v>74</v>
      </c>
      <c r="BI69" s="21">
        <v>0.44047619047619047</v>
      </c>
      <c r="BJ69" s="9">
        <v>12</v>
      </c>
      <c r="BK69" s="23">
        <v>0.25</v>
      </c>
      <c r="BL69" s="23">
        <v>0.75</v>
      </c>
      <c r="BM69" s="23">
        <v>0.16666666666666666</v>
      </c>
      <c r="BN69" s="23">
        <v>0.75</v>
      </c>
      <c r="BO69" s="9" t="s">
        <v>767</v>
      </c>
      <c r="BP69" s="9" t="s">
        <v>767</v>
      </c>
      <c r="BQ69" s="23">
        <v>0.25</v>
      </c>
      <c r="BR69" s="23">
        <v>0.75</v>
      </c>
      <c r="BS69" s="10" t="s">
        <v>34</v>
      </c>
      <c r="BT69" s="10" t="s">
        <v>34</v>
      </c>
      <c r="BU69" s="10" t="s">
        <v>34</v>
      </c>
      <c r="BV69" s="10" t="s">
        <v>91</v>
      </c>
      <c r="BW69" s="10" t="s">
        <v>91</v>
      </c>
      <c r="BX69" s="10" t="s">
        <v>91</v>
      </c>
      <c r="BY69" s="10" t="s">
        <v>91</v>
      </c>
      <c r="BZ69" s="10" t="s">
        <v>34</v>
      </c>
      <c r="CA69" s="10" t="s">
        <v>35</v>
      </c>
      <c r="CB69" s="10" t="s">
        <v>34</v>
      </c>
      <c r="CC69" s="11" t="s">
        <v>33</v>
      </c>
      <c r="CD69" s="11" t="s">
        <v>44</v>
      </c>
      <c r="CE69" s="7"/>
      <c r="CF69" s="7" t="s">
        <v>44</v>
      </c>
      <c r="CG69" s="7"/>
      <c r="CH69" s="7" t="s">
        <v>44</v>
      </c>
      <c r="CI69" s="7" t="s">
        <v>44</v>
      </c>
      <c r="CJ69" s="7" t="s">
        <v>44</v>
      </c>
      <c r="CK69" s="7" t="s">
        <v>240</v>
      </c>
      <c r="CL69" s="9" t="s">
        <v>44</v>
      </c>
      <c r="CM69" s="26">
        <v>0.1</v>
      </c>
      <c r="CN69" s="26">
        <v>0</v>
      </c>
      <c r="CO69" s="26">
        <v>0.25</v>
      </c>
      <c r="CP69" s="26">
        <v>0.05</v>
      </c>
      <c r="CQ69" s="26">
        <v>0</v>
      </c>
      <c r="CR69" s="26">
        <v>0.15</v>
      </c>
      <c r="CS69" s="26">
        <v>0.45</v>
      </c>
      <c r="CT69" s="26">
        <v>0</v>
      </c>
      <c r="CU69" s="10" t="s">
        <v>33</v>
      </c>
      <c r="CV69" s="27"/>
      <c r="CW69" s="4" t="s">
        <v>44</v>
      </c>
      <c r="CX69" s="4" t="s">
        <v>241</v>
      </c>
      <c r="CY69" s="21">
        <v>0.15</v>
      </c>
      <c r="CZ69" s="5">
        <v>3</v>
      </c>
      <c r="DA69" s="5">
        <v>0</v>
      </c>
      <c r="DB69" s="5">
        <v>0</v>
      </c>
      <c r="DC69" s="5">
        <v>10</v>
      </c>
      <c r="DD69" s="5">
        <v>0</v>
      </c>
      <c r="DE69" s="5">
        <v>0</v>
      </c>
      <c r="DF69" s="5">
        <v>0</v>
      </c>
      <c r="DG69" s="5">
        <v>13</v>
      </c>
      <c r="DH69" s="12">
        <v>8</v>
      </c>
      <c r="DI69" s="12">
        <v>0</v>
      </c>
      <c r="DJ69" s="12">
        <v>0</v>
      </c>
      <c r="DK69" s="12">
        <v>8</v>
      </c>
      <c r="DL69" s="12">
        <v>0</v>
      </c>
      <c r="DM69" s="12">
        <v>0</v>
      </c>
      <c r="DN69" s="12">
        <v>0</v>
      </c>
      <c r="DO69" s="12">
        <v>16</v>
      </c>
      <c r="DP69" s="7" t="s">
        <v>34</v>
      </c>
      <c r="DQ69" s="7" t="s">
        <v>35</v>
      </c>
      <c r="DR69" s="7" t="s">
        <v>34</v>
      </c>
      <c r="DS69" s="7" t="s">
        <v>34</v>
      </c>
      <c r="DT69" s="7" t="s">
        <v>34</v>
      </c>
      <c r="DU69" s="7" t="s">
        <v>34</v>
      </c>
      <c r="DV69" s="7" t="s">
        <v>34</v>
      </c>
      <c r="DW69" s="7" t="s">
        <v>34</v>
      </c>
      <c r="DX69" s="7" t="s">
        <v>34</v>
      </c>
      <c r="DY69" s="7" t="s">
        <v>34</v>
      </c>
      <c r="DZ69" s="7" t="s">
        <v>34</v>
      </c>
      <c r="EA69" s="7" t="s">
        <v>34</v>
      </c>
      <c r="EB69" s="7" t="s">
        <v>34</v>
      </c>
      <c r="EC69" s="6" t="s">
        <v>44</v>
      </c>
      <c r="ED69" s="6"/>
      <c r="EE69" s="6" t="s">
        <v>44</v>
      </c>
      <c r="EF69" s="6"/>
      <c r="EG69" s="63" t="s">
        <v>911</v>
      </c>
      <c r="EH69" s="64" t="s">
        <v>912</v>
      </c>
      <c r="EI69" s="57"/>
    </row>
    <row r="70" spans="1:139" x14ac:dyDescent="0.2">
      <c r="A70" s="57">
        <v>68</v>
      </c>
      <c r="B70" s="3" t="s">
        <v>242</v>
      </c>
      <c r="C70" s="2" t="s">
        <v>243</v>
      </c>
      <c r="D70" s="2" t="s">
        <v>244</v>
      </c>
      <c r="E70" s="2" t="s">
        <v>245</v>
      </c>
      <c r="F70" s="2" t="s">
        <v>246</v>
      </c>
      <c r="G70" s="2" t="s">
        <v>247</v>
      </c>
      <c r="H70" s="2" t="s">
        <v>248</v>
      </c>
      <c r="I70" s="6" t="s">
        <v>569</v>
      </c>
      <c r="J70" s="6" t="s">
        <v>557</v>
      </c>
      <c r="K70" s="6" t="s">
        <v>33</v>
      </c>
      <c r="L70" s="6" t="s">
        <v>44</v>
      </c>
      <c r="M70" s="6" t="s">
        <v>33</v>
      </c>
      <c r="N70" s="158" t="s">
        <v>44</v>
      </c>
      <c r="O70" s="29">
        <v>24975</v>
      </c>
      <c r="P70" s="29">
        <v>362282</v>
      </c>
      <c r="Q70" s="29">
        <v>15570</v>
      </c>
      <c r="R70" s="30">
        <v>1073020</v>
      </c>
      <c r="S70" s="22">
        <v>0.73317272744217254</v>
      </c>
      <c r="T70" s="22">
        <v>2.7446832305082849E-2</v>
      </c>
      <c r="U70" s="22">
        <v>0.2393804402527446</v>
      </c>
      <c r="V70" s="22">
        <v>0</v>
      </c>
      <c r="W70" s="22">
        <v>0</v>
      </c>
      <c r="X70" s="111">
        <v>25</v>
      </c>
      <c r="Y70" s="65">
        <v>0.11764705882352941</v>
      </c>
      <c r="Z70" s="65">
        <v>0.17647058823529413</v>
      </c>
      <c r="AA70" s="65">
        <v>0.70588235294117652</v>
      </c>
      <c r="AB70" s="65">
        <v>0</v>
      </c>
      <c r="AC70" s="65">
        <v>0</v>
      </c>
      <c r="AD70" s="65">
        <v>0</v>
      </c>
      <c r="AE70" s="65">
        <v>0</v>
      </c>
      <c r="AF70" s="65">
        <v>0</v>
      </c>
      <c r="AG70" s="6">
        <v>15</v>
      </c>
      <c r="AH70" s="16">
        <v>0.88235294117647056</v>
      </c>
      <c r="AI70" s="17">
        <v>1.6</v>
      </c>
      <c r="AJ70" s="18">
        <v>5.2941176470588234</v>
      </c>
      <c r="AK70" s="18">
        <v>5.2941176470588234</v>
      </c>
      <c r="AL70" s="15">
        <f t="shared" si="1"/>
        <v>1</v>
      </c>
      <c r="AM70" s="19">
        <v>52000</v>
      </c>
      <c r="AN70" s="19">
        <v>153000</v>
      </c>
      <c r="AO70" s="15">
        <v>0.34265000000000001</v>
      </c>
      <c r="AP70" s="18">
        <v>3.7647058823529411</v>
      </c>
      <c r="AQ70" s="20">
        <v>13</v>
      </c>
      <c r="AR70" s="16">
        <v>5.8823529411764705E-2</v>
      </c>
      <c r="AS70" s="16">
        <v>0.94117647058823528</v>
      </c>
      <c r="AT70" s="16">
        <v>0</v>
      </c>
      <c r="AU70" s="16">
        <v>0</v>
      </c>
      <c r="AV70" s="8" t="s">
        <v>44</v>
      </c>
      <c r="AW70" s="8" t="s">
        <v>44</v>
      </c>
      <c r="AX70" s="8" t="s">
        <v>44</v>
      </c>
      <c r="AY70" s="8"/>
      <c r="AZ70" s="8"/>
      <c r="BA70" s="8"/>
      <c r="BB70" s="8"/>
      <c r="BC70" s="8" t="s">
        <v>44</v>
      </c>
      <c r="BD70" s="8" t="s">
        <v>44</v>
      </c>
      <c r="BE70" s="8"/>
      <c r="BF70" s="10"/>
      <c r="BG70" s="24" t="s">
        <v>807</v>
      </c>
      <c r="BH70" s="9">
        <v>55</v>
      </c>
      <c r="BI70" s="21">
        <v>0.32738095238095238</v>
      </c>
      <c r="BJ70" s="9">
        <v>11</v>
      </c>
      <c r="BK70" s="23">
        <v>0.29166666666666669</v>
      </c>
      <c r="BL70" s="23">
        <v>0.75</v>
      </c>
      <c r="BM70" s="9" t="s">
        <v>767</v>
      </c>
      <c r="BN70" s="9" t="s">
        <v>767</v>
      </c>
      <c r="BO70" s="9" t="s">
        <v>767</v>
      </c>
      <c r="BP70" s="9" t="s">
        <v>767</v>
      </c>
      <c r="BQ70" s="9" t="s">
        <v>767</v>
      </c>
      <c r="BR70" s="9" t="s">
        <v>767</v>
      </c>
      <c r="BS70" s="10" t="s">
        <v>91</v>
      </c>
      <c r="BT70" s="10" t="s">
        <v>91</v>
      </c>
      <c r="BU70" s="10" t="s">
        <v>34</v>
      </c>
      <c r="BV70" s="10" t="s">
        <v>91</v>
      </c>
      <c r="BW70" s="10" t="s">
        <v>91</v>
      </c>
      <c r="BX70" s="10" t="s">
        <v>91</v>
      </c>
      <c r="BY70" s="10" t="s">
        <v>91</v>
      </c>
      <c r="BZ70" s="10" t="s">
        <v>34</v>
      </c>
      <c r="CA70" s="10" t="s">
        <v>91</v>
      </c>
      <c r="CB70" s="10" t="s">
        <v>91</v>
      </c>
      <c r="CC70" s="11" t="s">
        <v>33</v>
      </c>
      <c r="CD70" s="11" t="s">
        <v>44</v>
      </c>
      <c r="CE70" s="7"/>
      <c r="CF70" s="7" t="s">
        <v>44</v>
      </c>
      <c r="CG70" s="7" t="s">
        <v>44</v>
      </c>
      <c r="CH70" s="7" t="s">
        <v>44</v>
      </c>
      <c r="CI70" s="7" t="s">
        <v>44</v>
      </c>
      <c r="CJ70" s="7" t="s">
        <v>44</v>
      </c>
      <c r="CK70" s="7" t="s">
        <v>249</v>
      </c>
      <c r="CL70" s="9" t="s">
        <v>44</v>
      </c>
      <c r="CM70" s="26">
        <v>0.1</v>
      </c>
      <c r="CN70" s="26">
        <v>0</v>
      </c>
      <c r="CO70" s="26">
        <v>0</v>
      </c>
      <c r="CP70" s="26">
        <v>0</v>
      </c>
      <c r="CQ70" s="26">
        <v>0.1</v>
      </c>
      <c r="CR70" s="26">
        <v>0.25</v>
      </c>
      <c r="CS70" s="26">
        <v>0.55000000000000004</v>
      </c>
      <c r="CT70" s="26">
        <v>0</v>
      </c>
      <c r="CU70" s="10" t="s">
        <v>33</v>
      </c>
      <c r="CV70" s="27"/>
      <c r="CW70" s="4" t="s">
        <v>44</v>
      </c>
      <c r="CX70" s="4" t="s">
        <v>250</v>
      </c>
      <c r="CY70" s="21">
        <v>0.2</v>
      </c>
      <c r="CZ70" s="5">
        <v>3</v>
      </c>
      <c r="DA70" s="5">
        <v>0</v>
      </c>
      <c r="DB70" s="5">
        <v>3</v>
      </c>
      <c r="DC70" s="5">
        <v>0</v>
      </c>
      <c r="DD70" s="5">
        <v>0</v>
      </c>
      <c r="DE70" s="5">
        <v>0</v>
      </c>
      <c r="DF70" s="5">
        <v>0</v>
      </c>
      <c r="DG70" s="5">
        <v>6</v>
      </c>
      <c r="DH70" s="12">
        <v>3</v>
      </c>
      <c r="DI70" s="12">
        <v>0</v>
      </c>
      <c r="DJ70" s="12">
        <v>3</v>
      </c>
      <c r="DK70" s="12">
        <v>0</v>
      </c>
      <c r="DL70" s="12">
        <v>0</v>
      </c>
      <c r="DM70" s="12">
        <v>0</v>
      </c>
      <c r="DN70" s="12">
        <v>0</v>
      </c>
      <c r="DO70" s="12">
        <v>6</v>
      </c>
      <c r="DP70" s="7" t="s">
        <v>34</v>
      </c>
      <c r="DQ70" s="7" t="s">
        <v>34</v>
      </c>
      <c r="DR70" s="7" t="s">
        <v>34</v>
      </c>
      <c r="DS70" s="7" t="s">
        <v>34</v>
      </c>
      <c r="DT70" s="7" t="s">
        <v>34</v>
      </c>
      <c r="DU70" s="7" t="s">
        <v>34</v>
      </c>
      <c r="DV70" s="7" t="s">
        <v>34</v>
      </c>
      <c r="DW70" s="7" t="s">
        <v>34</v>
      </c>
      <c r="DX70" s="7" t="s">
        <v>34</v>
      </c>
      <c r="DY70" s="7" t="s">
        <v>34</v>
      </c>
      <c r="DZ70" s="7" t="s">
        <v>34</v>
      </c>
      <c r="EA70" s="7" t="s">
        <v>91</v>
      </c>
      <c r="EB70" s="7" t="s">
        <v>34</v>
      </c>
      <c r="EC70" s="6"/>
      <c r="ED70" s="6" t="s">
        <v>44</v>
      </c>
      <c r="EE70" s="6"/>
      <c r="EF70" s="6"/>
      <c r="EG70" s="63" t="s">
        <v>913</v>
      </c>
      <c r="EH70" s="64" t="s">
        <v>914</v>
      </c>
      <c r="EI70" s="57"/>
    </row>
    <row r="71" spans="1:139" x14ac:dyDescent="0.2">
      <c r="A71" s="57">
        <v>69</v>
      </c>
      <c r="B71" s="3" t="s">
        <v>375</v>
      </c>
      <c r="C71" s="2" t="s">
        <v>375</v>
      </c>
      <c r="D71" s="2" t="s">
        <v>137</v>
      </c>
      <c r="E71" s="2" t="s">
        <v>138</v>
      </c>
      <c r="F71" s="2" t="s">
        <v>139</v>
      </c>
      <c r="G71" s="2" t="s">
        <v>140</v>
      </c>
      <c r="H71" s="2" t="s">
        <v>141</v>
      </c>
      <c r="I71" s="6" t="s">
        <v>566</v>
      </c>
      <c r="J71" s="6" t="s">
        <v>561</v>
      </c>
      <c r="K71" s="6" t="s">
        <v>33</v>
      </c>
      <c r="L71" s="6" t="s">
        <v>33</v>
      </c>
      <c r="M71" s="6" t="s">
        <v>44</v>
      </c>
      <c r="N71" s="158" t="s">
        <v>44</v>
      </c>
      <c r="O71" s="29">
        <v>40938</v>
      </c>
      <c r="P71" s="29">
        <v>471183</v>
      </c>
      <c r="Q71" s="29">
        <v>26777</v>
      </c>
      <c r="R71" s="30">
        <v>761027</v>
      </c>
      <c r="S71" s="94"/>
      <c r="T71" s="94"/>
      <c r="U71" s="94"/>
      <c r="V71" s="94"/>
      <c r="W71" s="94"/>
      <c r="X71" s="111">
        <v>14</v>
      </c>
      <c r="Y71" s="65">
        <v>0.2857142857142857</v>
      </c>
      <c r="Z71" s="65">
        <v>0</v>
      </c>
      <c r="AA71" s="65">
        <v>0.7142857142857143</v>
      </c>
      <c r="AB71" s="65">
        <v>0</v>
      </c>
      <c r="AC71" s="65">
        <v>0</v>
      </c>
      <c r="AD71" s="65">
        <v>0</v>
      </c>
      <c r="AE71" s="65">
        <v>0</v>
      </c>
      <c r="AF71" s="65">
        <v>0</v>
      </c>
      <c r="AG71" s="6">
        <v>11</v>
      </c>
      <c r="AH71" s="16">
        <v>0.7857142857142857</v>
      </c>
      <c r="AI71" s="17">
        <v>1.7272727272727273</v>
      </c>
      <c r="AJ71" s="18">
        <v>7</v>
      </c>
      <c r="AK71" s="18">
        <v>4.2142857142857144</v>
      </c>
      <c r="AL71" s="15">
        <f t="shared" si="1"/>
        <v>1.6610169491525424</v>
      </c>
      <c r="AM71" s="19">
        <v>123000</v>
      </c>
      <c r="AN71" s="19">
        <v>111000</v>
      </c>
      <c r="AO71" s="15">
        <v>1.1154374193548389</v>
      </c>
      <c r="AP71" s="18">
        <v>3.7857142857142856</v>
      </c>
      <c r="AQ71" s="20">
        <v>9.0909090909090917</v>
      </c>
      <c r="AR71" s="16">
        <v>0</v>
      </c>
      <c r="AS71" s="16">
        <v>0.7857142857142857</v>
      </c>
      <c r="AT71" s="16">
        <v>0</v>
      </c>
      <c r="AU71" s="16">
        <v>0.21428571428571427</v>
      </c>
      <c r="AV71" s="8"/>
      <c r="AW71" s="8" t="s">
        <v>44</v>
      </c>
      <c r="AX71" s="8" t="s">
        <v>44</v>
      </c>
      <c r="AY71" s="8"/>
      <c r="AZ71" s="8"/>
      <c r="BA71" s="8"/>
      <c r="BB71" s="8"/>
      <c r="BC71" s="8"/>
      <c r="BD71" s="8"/>
      <c r="BE71" s="8"/>
      <c r="BF71" s="10"/>
      <c r="BG71" s="24" t="s">
        <v>793</v>
      </c>
      <c r="BH71" s="9">
        <v>45.000000000000007</v>
      </c>
      <c r="BI71" s="21">
        <v>0.2678571428571429</v>
      </c>
      <c r="BJ71" s="9">
        <v>9.0000000000000018</v>
      </c>
      <c r="BK71" s="23">
        <v>0.33333333333333331</v>
      </c>
      <c r="BL71" s="23">
        <v>0.70833333333333337</v>
      </c>
      <c r="BM71" s="9" t="s">
        <v>767</v>
      </c>
      <c r="BN71" s="9" t="s">
        <v>767</v>
      </c>
      <c r="BO71" s="9" t="s">
        <v>767</v>
      </c>
      <c r="BP71" s="9" t="s">
        <v>767</v>
      </c>
      <c r="BQ71" s="9" t="s">
        <v>767</v>
      </c>
      <c r="BR71" s="9" t="s">
        <v>767</v>
      </c>
      <c r="BS71" s="10" t="s">
        <v>91</v>
      </c>
      <c r="BT71" s="10" t="s">
        <v>91</v>
      </c>
      <c r="BU71" s="10" t="s">
        <v>91</v>
      </c>
      <c r="BV71" s="10" t="s">
        <v>91</v>
      </c>
      <c r="BW71" s="10" t="s">
        <v>91</v>
      </c>
      <c r="BX71" s="10" t="s">
        <v>91</v>
      </c>
      <c r="BY71" s="10" t="s">
        <v>34</v>
      </c>
      <c r="BZ71" s="10" t="s">
        <v>34</v>
      </c>
      <c r="CA71" s="10" t="s">
        <v>91</v>
      </c>
      <c r="CB71" s="10" t="s">
        <v>34</v>
      </c>
      <c r="CC71" s="11" t="s">
        <v>44</v>
      </c>
      <c r="CD71" s="11" t="s">
        <v>44</v>
      </c>
      <c r="CE71" s="7"/>
      <c r="CF71" s="7"/>
      <c r="CG71" s="7"/>
      <c r="CH71" s="7" t="s">
        <v>44</v>
      </c>
      <c r="CI71" s="7"/>
      <c r="CJ71" s="7" t="s">
        <v>44</v>
      </c>
      <c r="CK71" s="7" t="s">
        <v>376</v>
      </c>
      <c r="CL71" s="9" t="s">
        <v>44</v>
      </c>
      <c r="CM71" s="26">
        <v>0</v>
      </c>
      <c r="CN71" s="26">
        <v>0</v>
      </c>
      <c r="CO71" s="26">
        <v>0</v>
      </c>
      <c r="CP71" s="26">
        <v>0</v>
      </c>
      <c r="CQ71" s="26">
        <v>0</v>
      </c>
      <c r="CR71" s="26">
        <v>0</v>
      </c>
      <c r="CS71" s="26">
        <v>1</v>
      </c>
      <c r="CT71" s="26">
        <v>0</v>
      </c>
      <c r="CU71" s="10" t="s">
        <v>33</v>
      </c>
      <c r="CV71" s="27"/>
      <c r="CW71" s="4" t="s">
        <v>33</v>
      </c>
      <c r="CX71" s="4"/>
      <c r="CY71" s="21">
        <v>0.25</v>
      </c>
      <c r="CZ71" s="5">
        <v>1</v>
      </c>
      <c r="DA71" s="5">
        <v>0</v>
      </c>
      <c r="DB71" s="5">
        <v>2</v>
      </c>
      <c r="DC71" s="5">
        <v>0</v>
      </c>
      <c r="DD71" s="5">
        <v>0</v>
      </c>
      <c r="DE71" s="5">
        <v>0</v>
      </c>
      <c r="DF71" s="5">
        <v>0</v>
      </c>
      <c r="DG71" s="5">
        <v>3</v>
      </c>
      <c r="DH71" s="12">
        <v>0</v>
      </c>
      <c r="DI71" s="12">
        <v>0</v>
      </c>
      <c r="DJ71" s="12">
        <v>3</v>
      </c>
      <c r="DK71" s="12">
        <v>0</v>
      </c>
      <c r="DL71" s="12">
        <v>0</v>
      </c>
      <c r="DM71" s="12">
        <v>0</v>
      </c>
      <c r="DN71" s="12">
        <v>0</v>
      </c>
      <c r="DO71" s="12">
        <v>3</v>
      </c>
      <c r="DP71" s="7" t="s">
        <v>35</v>
      </c>
      <c r="DQ71" s="7" t="s">
        <v>35</v>
      </c>
      <c r="DR71" s="7" t="s">
        <v>34</v>
      </c>
      <c r="DS71" s="7" t="s">
        <v>34</v>
      </c>
      <c r="DT71" s="7" t="s">
        <v>34</v>
      </c>
      <c r="DU71" s="7" t="s">
        <v>34</v>
      </c>
      <c r="DV71" s="7" t="s">
        <v>34</v>
      </c>
      <c r="DW71" s="7" t="s">
        <v>91</v>
      </c>
      <c r="DX71" s="7" t="s">
        <v>34</v>
      </c>
      <c r="DY71" s="7" t="s">
        <v>34</v>
      </c>
      <c r="DZ71" s="7" t="s">
        <v>34</v>
      </c>
      <c r="EA71" s="7" t="s">
        <v>34</v>
      </c>
      <c r="EB71" s="7" t="s">
        <v>34</v>
      </c>
      <c r="EC71" s="6" t="s">
        <v>44</v>
      </c>
      <c r="ED71" s="6"/>
      <c r="EE71" s="6"/>
      <c r="EF71" s="6"/>
      <c r="EG71" s="63" t="s">
        <v>915</v>
      </c>
      <c r="EH71" s="64" t="s">
        <v>916</v>
      </c>
      <c r="EI71" s="57"/>
    </row>
    <row r="72" spans="1:139" x14ac:dyDescent="0.2">
      <c r="A72" s="57">
        <v>70</v>
      </c>
      <c r="B72" s="3" t="s">
        <v>168</v>
      </c>
      <c r="C72" s="2" t="s">
        <v>169</v>
      </c>
      <c r="D72" s="2" t="s">
        <v>170</v>
      </c>
      <c r="E72" s="2" t="s">
        <v>171</v>
      </c>
      <c r="F72" s="2" t="s">
        <v>172</v>
      </c>
      <c r="G72" s="2" t="s">
        <v>173</v>
      </c>
      <c r="H72" s="2" t="s">
        <v>174</v>
      </c>
      <c r="I72" s="6" t="s">
        <v>566</v>
      </c>
      <c r="J72" s="6" t="s">
        <v>557</v>
      </c>
      <c r="K72" s="6" t="s">
        <v>33</v>
      </c>
      <c r="L72" s="6" t="s">
        <v>44</v>
      </c>
      <c r="M72" s="6" t="s">
        <v>33</v>
      </c>
      <c r="N72" s="158" t="s">
        <v>44</v>
      </c>
      <c r="O72" s="29">
        <v>315734</v>
      </c>
      <c r="P72" s="29">
        <v>1660932</v>
      </c>
      <c r="Q72" s="29">
        <v>77046</v>
      </c>
      <c r="R72" s="30">
        <v>4541766</v>
      </c>
      <c r="S72" s="22">
        <v>0.24038490754477443</v>
      </c>
      <c r="T72" s="22">
        <v>0</v>
      </c>
      <c r="U72" s="22">
        <v>2.2469453512136028E-2</v>
      </c>
      <c r="V72" s="22">
        <v>8.2858297851540572E-2</v>
      </c>
      <c r="W72" s="22">
        <v>0.65428734109154896</v>
      </c>
      <c r="X72" s="111">
        <v>47</v>
      </c>
      <c r="Y72" s="65">
        <v>0.26923076923076922</v>
      </c>
      <c r="Z72" s="65">
        <v>0</v>
      </c>
      <c r="AA72" s="65">
        <v>0.69230769230769229</v>
      </c>
      <c r="AB72" s="65">
        <v>3.8461538461538464E-2</v>
      </c>
      <c r="AC72" s="65">
        <v>0</v>
      </c>
      <c r="AD72" s="65">
        <v>0</v>
      </c>
      <c r="AE72" s="65">
        <v>0</v>
      </c>
      <c r="AF72" s="65">
        <v>0</v>
      </c>
      <c r="AG72" s="6">
        <v>25</v>
      </c>
      <c r="AH72" s="16">
        <v>0.92592592592592593</v>
      </c>
      <c r="AI72" s="17">
        <v>2</v>
      </c>
      <c r="AJ72" s="18">
        <v>3.3703703703703702</v>
      </c>
      <c r="AK72" s="18">
        <v>5.2692307692307692</v>
      </c>
      <c r="AL72" s="15">
        <f t="shared" si="1"/>
        <v>0.63963233306298994</v>
      </c>
      <c r="AM72" s="19">
        <v>125000</v>
      </c>
      <c r="AN72" s="19">
        <v>154000</v>
      </c>
      <c r="AO72" s="15">
        <v>0.81183025925925922</v>
      </c>
      <c r="AP72" s="18">
        <v>4.1481481481481479</v>
      </c>
      <c r="AQ72" s="20">
        <v>13.72</v>
      </c>
      <c r="AR72" s="16">
        <v>0.33333333333333331</v>
      </c>
      <c r="AS72" s="16">
        <v>0.40740740740740738</v>
      </c>
      <c r="AT72" s="16">
        <v>0.22222222222222221</v>
      </c>
      <c r="AU72" s="16">
        <v>3.7037037037037035E-2</v>
      </c>
      <c r="AV72" s="8" t="s">
        <v>44</v>
      </c>
      <c r="AW72" s="8" t="s">
        <v>44</v>
      </c>
      <c r="AX72" s="8" t="s">
        <v>44</v>
      </c>
      <c r="AY72" s="8"/>
      <c r="AZ72" s="8" t="s">
        <v>44</v>
      </c>
      <c r="BA72" s="8" t="s">
        <v>44</v>
      </c>
      <c r="BB72" s="8" t="s">
        <v>44</v>
      </c>
      <c r="BC72" s="8"/>
      <c r="BD72" s="8" t="s">
        <v>44</v>
      </c>
      <c r="BE72" s="8"/>
      <c r="BF72" s="10"/>
      <c r="BG72" s="24" t="s">
        <v>808</v>
      </c>
      <c r="BH72" s="9">
        <v>85</v>
      </c>
      <c r="BI72" s="21">
        <v>0.50595238095238093</v>
      </c>
      <c r="BJ72" s="9">
        <v>17</v>
      </c>
      <c r="BK72" s="23">
        <v>0.16666666666666666</v>
      </c>
      <c r="BL72" s="23">
        <v>0.875</v>
      </c>
      <c r="BM72" s="9" t="s">
        <v>767</v>
      </c>
      <c r="BN72" s="9" t="s">
        <v>767</v>
      </c>
      <c r="BO72" s="9" t="s">
        <v>767</v>
      </c>
      <c r="BP72" s="9" t="s">
        <v>767</v>
      </c>
      <c r="BQ72" s="9" t="s">
        <v>767</v>
      </c>
      <c r="BR72" s="9" t="s">
        <v>767</v>
      </c>
      <c r="BS72" s="10" t="s">
        <v>91</v>
      </c>
      <c r="BT72" s="10" t="s">
        <v>35</v>
      </c>
      <c r="BU72" s="10" t="s">
        <v>35</v>
      </c>
      <c r="BV72" s="10" t="s">
        <v>91</v>
      </c>
      <c r="BW72" s="10" t="s">
        <v>91</v>
      </c>
      <c r="BX72" s="10" t="s">
        <v>91</v>
      </c>
      <c r="BY72" s="10" t="s">
        <v>91</v>
      </c>
      <c r="BZ72" s="10" t="s">
        <v>35</v>
      </c>
      <c r="CA72" s="10" t="s">
        <v>91</v>
      </c>
      <c r="CB72" s="10" t="s">
        <v>91</v>
      </c>
      <c r="CC72" s="11" t="s">
        <v>33</v>
      </c>
      <c r="CD72" s="11" t="s">
        <v>44</v>
      </c>
      <c r="CE72" s="7"/>
      <c r="CF72" s="7"/>
      <c r="CG72" s="7" t="s">
        <v>44</v>
      </c>
      <c r="CH72" s="7"/>
      <c r="CI72" s="7"/>
      <c r="CJ72" s="7" t="s">
        <v>44</v>
      </c>
      <c r="CK72" s="7"/>
      <c r="CL72" s="9" t="s">
        <v>44</v>
      </c>
      <c r="CM72" s="26">
        <v>0.18000000000000002</v>
      </c>
      <c r="CN72" s="26">
        <v>0</v>
      </c>
      <c r="CO72" s="26">
        <v>0</v>
      </c>
      <c r="CP72" s="26">
        <v>0.28000000000000003</v>
      </c>
      <c r="CQ72" s="26">
        <v>0.37</v>
      </c>
      <c r="CR72" s="26">
        <v>0.03</v>
      </c>
      <c r="CS72" s="26">
        <v>0.1</v>
      </c>
      <c r="CT72" s="26">
        <v>0.04</v>
      </c>
      <c r="CU72" s="10" t="s">
        <v>33</v>
      </c>
      <c r="CV72" s="27"/>
      <c r="CW72" s="4" t="s">
        <v>33</v>
      </c>
      <c r="CX72" s="4"/>
      <c r="CY72" s="21">
        <v>0.15</v>
      </c>
      <c r="CZ72" s="5">
        <v>3</v>
      </c>
      <c r="DA72" s="5">
        <v>0</v>
      </c>
      <c r="DB72" s="5">
        <v>0</v>
      </c>
      <c r="DC72" s="5">
        <v>6</v>
      </c>
      <c r="DD72" s="5">
        <v>0</v>
      </c>
      <c r="DE72" s="5">
        <v>0</v>
      </c>
      <c r="DF72" s="5">
        <v>0</v>
      </c>
      <c r="DG72" s="5">
        <v>9</v>
      </c>
      <c r="DH72" s="12">
        <v>3</v>
      </c>
      <c r="DI72" s="12">
        <v>0</v>
      </c>
      <c r="DJ72" s="12">
        <v>0</v>
      </c>
      <c r="DK72" s="12">
        <v>6</v>
      </c>
      <c r="DL72" s="12">
        <v>0</v>
      </c>
      <c r="DM72" s="12">
        <v>0</v>
      </c>
      <c r="DN72" s="12">
        <v>0</v>
      </c>
      <c r="DO72" s="12">
        <v>9</v>
      </c>
      <c r="DP72" s="7" t="s">
        <v>35</v>
      </c>
      <c r="DQ72" s="7" t="s">
        <v>35</v>
      </c>
      <c r="DR72" s="7" t="s">
        <v>35</v>
      </c>
      <c r="DS72" s="7" t="s">
        <v>35</v>
      </c>
      <c r="DT72" s="7" t="s">
        <v>35</v>
      </c>
      <c r="DU72" s="7" t="s">
        <v>34</v>
      </c>
      <c r="DV72" s="7" t="s">
        <v>35</v>
      </c>
      <c r="DW72" s="7" t="s">
        <v>35</v>
      </c>
      <c r="DX72" s="7" t="s">
        <v>35</v>
      </c>
      <c r="DY72" s="7" t="s">
        <v>34</v>
      </c>
      <c r="DZ72" s="7" t="s">
        <v>34</v>
      </c>
      <c r="EA72" s="7" t="s">
        <v>91</v>
      </c>
      <c r="EB72" s="7" t="s">
        <v>34</v>
      </c>
      <c r="EC72" s="6"/>
      <c r="ED72" s="6" t="s">
        <v>44</v>
      </c>
      <c r="EE72" s="6"/>
      <c r="EF72" s="6"/>
      <c r="EG72" s="63" t="s">
        <v>917</v>
      </c>
      <c r="EH72" s="64"/>
      <c r="EI72" s="57"/>
    </row>
    <row r="73" spans="1:139" x14ac:dyDescent="0.2">
      <c r="A73" s="57">
        <v>71</v>
      </c>
      <c r="B73" s="3" t="s">
        <v>83</v>
      </c>
      <c r="C73" s="2" t="s">
        <v>84</v>
      </c>
      <c r="D73" s="2" t="s">
        <v>85</v>
      </c>
      <c r="E73" s="2" t="s">
        <v>86</v>
      </c>
      <c r="F73" s="2" t="s">
        <v>87</v>
      </c>
      <c r="G73" s="2" t="s">
        <v>88</v>
      </c>
      <c r="H73" s="2" t="s">
        <v>89</v>
      </c>
      <c r="I73" s="6" t="s">
        <v>566</v>
      </c>
      <c r="J73" s="6" t="s">
        <v>561</v>
      </c>
      <c r="K73" s="6" t="s">
        <v>33</v>
      </c>
      <c r="L73" s="6" t="s">
        <v>33</v>
      </c>
      <c r="M73" s="6" t="s">
        <v>44</v>
      </c>
      <c r="N73" s="158" t="s">
        <v>44</v>
      </c>
      <c r="O73" s="29">
        <v>2397</v>
      </c>
      <c r="P73" s="29">
        <v>2299</v>
      </c>
      <c r="Q73" s="29">
        <v>191</v>
      </c>
      <c r="R73" s="30">
        <v>2474</v>
      </c>
      <c r="S73" s="94"/>
      <c r="T73" s="94"/>
      <c r="U73" s="94"/>
      <c r="V73" s="94"/>
      <c r="W73" s="94"/>
      <c r="X73" s="111">
        <v>0</v>
      </c>
      <c r="Y73" s="65">
        <v>0</v>
      </c>
      <c r="Z73" s="65">
        <v>0</v>
      </c>
      <c r="AA73" s="65">
        <v>1</v>
      </c>
      <c r="AB73" s="65">
        <v>0</v>
      </c>
      <c r="AC73" s="65">
        <v>0</v>
      </c>
      <c r="AD73" s="65">
        <v>0</v>
      </c>
      <c r="AE73" s="65">
        <v>0</v>
      </c>
      <c r="AF73" s="65">
        <v>0</v>
      </c>
      <c r="AG73" s="6">
        <v>1</v>
      </c>
      <c r="AH73" s="16">
        <v>1</v>
      </c>
      <c r="AI73" s="17">
        <v>2</v>
      </c>
      <c r="AJ73" s="18">
        <v>1</v>
      </c>
      <c r="AK73" s="18">
        <v>5</v>
      </c>
      <c r="AL73" s="15">
        <f t="shared" si="1"/>
        <v>0.2</v>
      </c>
      <c r="AM73" s="19">
        <v>19000</v>
      </c>
      <c r="AN73" s="19">
        <v>150000</v>
      </c>
      <c r="AO73" s="15">
        <v>0.12920000000000001</v>
      </c>
      <c r="AP73" s="18">
        <v>5</v>
      </c>
      <c r="AQ73" s="104"/>
      <c r="AR73" s="16">
        <v>0</v>
      </c>
      <c r="AS73" s="16">
        <v>1</v>
      </c>
      <c r="AT73" s="16">
        <v>0</v>
      </c>
      <c r="AU73" s="16">
        <v>0</v>
      </c>
      <c r="AV73" s="8"/>
      <c r="AW73" s="8" t="s">
        <v>44</v>
      </c>
      <c r="AX73" s="8"/>
      <c r="AY73" s="8"/>
      <c r="AZ73" s="8"/>
      <c r="BA73" s="8"/>
      <c r="BB73" s="8"/>
      <c r="BC73" s="8"/>
      <c r="BD73" s="8"/>
      <c r="BE73" s="8"/>
      <c r="BF73" s="10"/>
      <c r="BG73" s="24" t="s">
        <v>809</v>
      </c>
      <c r="BH73" s="9">
        <v>40</v>
      </c>
      <c r="BI73" s="21">
        <v>0.23809523809523808</v>
      </c>
      <c r="BJ73" s="9">
        <v>8</v>
      </c>
      <c r="BK73" s="23">
        <v>0.375</v>
      </c>
      <c r="BL73" s="23">
        <v>0.70833333333333337</v>
      </c>
      <c r="BM73" s="9" t="s">
        <v>767</v>
      </c>
      <c r="BN73" s="9" t="s">
        <v>767</v>
      </c>
      <c r="BO73" s="9" t="s">
        <v>767</v>
      </c>
      <c r="BP73" s="9" t="s">
        <v>767</v>
      </c>
      <c r="BQ73" s="9" t="s">
        <v>767</v>
      </c>
      <c r="BR73" s="9" t="s">
        <v>767</v>
      </c>
      <c r="BS73" s="10" t="s">
        <v>34</v>
      </c>
      <c r="BT73" s="10" t="s">
        <v>91</v>
      </c>
      <c r="BU73" s="10" t="s">
        <v>34</v>
      </c>
      <c r="BV73" s="10" t="s">
        <v>91</v>
      </c>
      <c r="BW73" s="10" t="s">
        <v>91</v>
      </c>
      <c r="BX73" s="10" t="s">
        <v>91</v>
      </c>
      <c r="BY73" s="10" t="s">
        <v>91</v>
      </c>
      <c r="BZ73" s="10" t="s">
        <v>91</v>
      </c>
      <c r="CA73" s="10" t="s">
        <v>91</v>
      </c>
      <c r="CB73" s="10" t="s">
        <v>34</v>
      </c>
      <c r="CC73" s="11" t="s">
        <v>91</v>
      </c>
      <c r="CD73" s="11" t="s">
        <v>91</v>
      </c>
      <c r="CE73" s="7"/>
      <c r="CF73" s="7"/>
      <c r="CG73" s="7"/>
      <c r="CH73" s="7"/>
      <c r="CI73" s="7"/>
      <c r="CJ73" s="7" t="s">
        <v>44</v>
      </c>
      <c r="CK73" s="7"/>
      <c r="CL73" s="9"/>
      <c r="CM73" s="26">
        <v>0</v>
      </c>
      <c r="CN73" s="26">
        <v>0</v>
      </c>
      <c r="CO73" s="26">
        <v>0</v>
      </c>
      <c r="CP73" s="26">
        <v>0</v>
      </c>
      <c r="CQ73" s="26">
        <v>0</v>
      </c>
      <c r="CR73" s="26">
        <v>0.5</v>
      </c>
      <c r="CS73" s="26">
        <v>0</v>
      </c>
      <c r="CT73" s="26">
        <v>0.5</v>
      </c>
      <c r="CU73" s="10" t="s">
        <v>33</v>
      </c>
      <c r="CV73" s="27"/>
      <c r="CW73" s="4" t="s">
        <v>33</v>
      </c>
      <c r="CX73" s="4"/>
      <c r="CY73" s="21">
        <v>0</v>
      </c>
      <c r="CZ73" s="5">
        <v>0</v>
      </c>
      <c r="DA73" s="5">
        <v>0</v>
      </c>
      <c r="DB73" s="5">
        <v>0</v>
      </c>
      <c r="DC73" s="5">
        <v>0</v>
      </c>
      <c r="DD73" s="5">
        <v>0</v>
      </c>
      <c r="DE73" s="5">
        <v>0</v>
      </c>
      <c r="DF73" s="5">
        <v>0</v>
      </c>
      <c r="DG73" s="5">
        <v>0</v>
      </c>
      <c r="DH73" s="12">
        <v>0</v>
      </c>
      <c r="DI73" s="12">
        <v>0</v>
      </c>
      <c r="DJ73" s="12">
        <v>0</v>
      </c>
      <c r="DK73" s="12">
        <v>0</v>
      </c>
      <c r="DL73" s="12">
        <v>0</v>
      </c>
      <c r="DM73" s="12">
        <v>0</v>
      </c>
      <c r="DN73" s="12">
        <v>0</v>
      </c>
      <c r="DO73" s="12">
        <v>0</v>
      </c>
      <c r="DP73" s="7" t="s">
        <v>34</v>
      </c>
      <c r="DQ73" s="7" t="s">
        <v>91</v>
      </c>
      <c r="DR73" s="7" t="s">
        <v>91</v>
      </c>
      <c r="DS73" s="7" t="s">
        <v>34</v>
      </c>
      <c r="DT73" s="7" t="s">
        <v>34</v>
      </c>
      <c r="DU73" s="7" t="s">
        <v>34</v>
      </c>
      <c r="DV73" s="7" t="s">
        <v>91</v>
      </c>
      <c r="DW73" s="7" t="s">
        <v>91</v>
      </c>
      <c r="DX73" s="7" t="s">
        <v>91</v>
      </c>
      <c r="DY73" s="7" t="s">
        <v>34</v>
      </c>
      <c r="DZ73" s="7" t="s">
        <v>34</v>
      </c>
      <c r="EA73" s="7" t="s">
        <v>91</v>
      </c>
      <c r="EB73" s="7" t="s">
        <v>34</v>
      </c>
      <c r="EC73" s="6"/>
      <c r="ED73" s="6" t="s">
        <v>44</v>
      </c>
      <c r="EE73" s="6"/>
      <c r="EF73" s="6"/>
      <c r="EG73" s="63"/>
      <c r="EH73" s="64"/>
      <c r="EI73" s="57"/>
    </row>
    <row r="74" spans="1:139" x14ac:dyDescent="0.2">
      <c r="A74" s="57">
        <v>72</v>
      </c>
      <c r="B74" s="3" t="s">
        <v>656</v>
      </c>
      <c r="C74" s="2" t="s">
        <v>348</v>
      </c>
      <c r="D74" s="2" t="s">
        <v>349</v>
      </c>
      <c r="E74" s="2" t="s">
        <v>350</v>
      </c>
      <c r="F74" s="2" t="s">
        <v>351</v>
      </c>
      <c r="G74" s="2" t="s">
        <v>352</v>
      </c>
      <c r="H74" s="2" t="s">
        <v>353</v>
      </c>
      <c r="I74" s="6" t="s">
        <v>566</v>
      </c>
      <c r="J74" s="6" t="s">
        <v>555</v>
      </c>
      <c r="K74" s="6" t="s">
        <v>44</v>
      </c>
      <c r="L74" s="6" t="s">
        <v>44</v>
      </c>
      <c r="M74" s="6" t="s">
        <v>33</v>
      </c>
      <c r="N74" s="158" t="s">
        <v>44</v>
      </c>
      <c r="O74" s="29">
        <v>18178</v>
      </c>
      <c r="P74" s="29">
        <v>158373</v>
      </c>
      <c r="Q74" s="29">
        <v>7621</v>
      </c>
      <c r="R74" s="30">
        <v>629222</v>
      </c>
      <c r="S74" s="22">
        <v>0.59763962480650712</v>
      </c>
      <c r="T74" s="22">
        <v>0.12026597925692363</v>
      </c>
      <c r="U74" s="22">
        <v>0.28209439593656926</v>
      </c>
      <c r="V74" s="22">
        <v>0</v>
      </c>
      <c r="W74" s="22">
        <v>0</v>
      </c>
      <c r="X74" s="111">
        <v>8</v>
      </c>
      <c r="Y74" s="65">
        <v>0.10810810810810811</v>
      </c>
      <c r="Z74" s="65">
        <v>0</v>
      </c>
      <c r="AA74" s="65">
        <v>0.89189189189189189</v>
      </c>
      <c r="AB74" s="65">
        <v>0</v>
      </c>
      <c r="AC74" s="65">
        <v>0</v>
      </c>
      <c r="AD74" s="65">
        <v>0</v>
      </c>
      <c r="AE74" s="65">
        <v>0</v>
      </c>
      <c r="AF74" s="65">
        <v>0</v>
      </c>
      <c r="AG74" s="6">
        <v>37</v>
      </c>
      <c r="AH74" s="16">
        <v>1</v>
      </c>
      <c r="AI74" s="17">
        <v>1.8918918918918919</v>
      </c>
      <c r="AJ74" s="18">
        <v>5.2972972972972974</v>
      </c>
      <c r="AK74" s="18">
        <v>4.8108108108108105</v>
      </c>
      <c r="AL74" s="15">
        <f t="shared" si="1"/>
        <v>1.101123595505618</v>
      </c>
      <c r="AM74" s="19">
        <v>156000</v>
      </c>
      <c r="AN74" s="19">
        <v>141000</v>
      </c>
      <c r="AO74" s="15">
        <v>1.1108407692307694</v>
      </c>
      <c r="AP74" s="18">
        <v>4</v>
      </c>
      <c r="AQ74" s="20">
        <v>14.810810810810811</v>
      </c>
      <c r="AR74" s="16">
        <v>0.29729729729729731</v>
      </c>
      <c r="AS74" s="16">
        <v>0.70270270270270274</v>
      </c>
      <c r="AT74" s="16">
        <v>0</v>
      </c>
      <c r="AU74" s="16">
        <v>0</v>
      </c>
      <c r="AV74" s="8" t="s">
        <v>44</v>
      </c>
      <c r="AW74" s="8" t="s">
        <v>44</v>
      </c>
      <c r="AX74" s="8" t="s">
        <v>44</v>
      </c>
      <c r="AY74" s="8"/>
      <c r="AZ74" s="8" t="s">
        <v>44</v>
      </c>
      <c r="BA74" s="8" t="s">
        <v>44</v>
      </c>
      <c r="BB74" s="8" t="s">
        <v>44</v>
      </c>
      <c r="BC74" s="8"/>
      <c r="BD74" s="8" t="s">
        <v>44</v>
      </c>
      <c r="BE74" s="8" t="s">
        <v>354</v>
      </c>
      <c r="BF74" s="10"/>
      <c r="BG74" s="24" t="s">
        <v>795</v>
      </c>
      <c r="BH74" s="9">
        <v>60</v>
      </c>
      <c r="BI74" s="21">
        <v>0.35714285714285715</v>
      </c>
      <c r="BJ74" s="9">
        <v>12</v>
      </c>
      <c r="BK74" s="23">
        <v>0.25</v>
      </c>
      <c r="BL74" s="23">
        <v>0.75</v>
      </c>
      <c r="BM74" s="9" t="s">
        <v>767</v>
      </c>
      <c r="BN74" s="9" t="s">
        <v>767</v>
      </c>
      <c r="BO74" s="9" t="s">
        <v>767</v>
      </c>
      <c r="BP74" s="9" t="s">
        <v>767</v>
      </c>
      <c r="BQ74" s="9" t="s">
        <v>767</v>
      </c>
      <c r="BR74" s="9" t="s">
        <v>767</v>
      </c>
      <c r="BS74" s="10" t="s">
        <v>34</v>
      </c>
      <c r="BT74" s="10" t="s">
        <v>35</v>
      </c>
      <c r="BU74" s="10" t="s">
        <v>91</v>
      </c>
      <c r="BV74" s="10" t="s">
        <v>91</v>
      </c>
      <c r="BW74" s="10" t="s">
        <v>91</v>
      </c>
      <c r="BX74" s="10" t="s">
        <v>91</v>
      </c>
      <c r="BY74" s="10" t="s">
        <v>91</v>
      </c>
      <c r="BZ74" s="10" t="s">
        <v>34</v>
      </c>
      <c r="CA74" s="10" t="s">
        <v>91</v>
      </c>
      <c r="CB74" s="10" t="s">
        <v>34</v>
      </c>
      <c r="CC74" s="11" t="s">
        <v>33</v>
      </c>
      <c r="CD74" s="11" t="s">
        <v>44</v>
      </c>
      <c r="CE74" s="7"/>
      <c r="CF74" s="7" t="s">
        <v>44</v>
      </c>
      <c r="CG74" s="7"/>
      <c r="CH74" s="7"/>
      <c r="CI74" s="7"/>
      <c r="CJ74" s="7"/>
      <c r="CK74" s="7"/>
      <c r="CL74" s="9" t="s">
        <v>44</v>
      </c>
      <c r="CM74" s="26">
        <v>0.15000000000000002</v>
      </c>
      <c r="CN74" s="26">
        <v>0</v>
      </c>
      <c r="CO74" s="26">
        <v>0</v>
      </c>
      <c r="CP74" s="26">
        <v>0.05</v>
      </c>
      <c r="CQ74" s="26">
        <v>0.05</v>
      </c>
      <c r="CR74" s="26">
        <v>0.1</v>
      </c>
      <c r="CS74" s="26">
        <v>0.6</v>
      </c>
      <c r="CT74" s="26">
        <v>0.05</v>
      </c>
      <c r="CU74" s="10" t="s">
        <v>44</v>
      </c>
      <c r="CV74" s="27"/>
      <c r="CW74" s="4" t="s">
        <v>44</v>
      </c>
      <c r="CX74" s="4" t="s">
        <v>355</v>
      </c>
      <c r="CY74" s="21">
        <v>0.05</v>
      </c>
      <c r="CZ74" s="5">
        <v>0</v>
      </c>
      <c r="DA74" s="5">
        <v>0</v>
      </c>
      <c r="DB74" s="5">
        <v>2</v>
      </c>
      <c r="DC74" s="5">
        <v>0</v>
      </c>
      <c r="DD74" s="5">
        <v>0</v>
      </c>
      <c r="DE74" s="5">
        <v>0</v>
      </c>
      <c r="DF74" s="5">
        <v>0</v>
      </c>
      <c r="DG74" s="5">
        <v>2</v>
      </c>
      <c r="DH74" s="12">
        <v>0</v>
      </c>
      <c r="DI74" s="12">
        <v>0</v>
      </c>
      <c r="DJ74" s="12">
        <v>5</v>
      </c>
      <c r="DK74" s="12">
        <v>0</v>
      </c>
      <c r="DL74" s="12">
        <v>0</v>
      </c>
      <c r="DM74" s="12">
        <v>0</v>
      </c>
      <c r="DN74" s="12">
        <v>0</v>
      </c>
      <c r="DO74" s="12">
        <v>5</v>
      </c>
      <c r="DP74" s="7" t="s">
        <v>35</v>
      </c>
      <c r="DQ74" s="7" t="s">
        <v>35</v>
      </c>
      <c r="DR74" s="7" t="s">
        <v>34</v>
      </c>
      <c r="DS74" s="7" t="s">
        <v>34</v>
      </c>
      <c r="DT74" s="7" t="s">
        <v>34</v>
      </c>
      <c r="DU74" s="7" t="s">
        <v>34</v>
      </c>
      <c r="DV74" s="7" t="s">
        <v>34</v>
      </c>
      <c r="DW74" s="7" t="s">
        <v>34</v>
      </c>
      <c r="DX74" s="7" t="s">
        <v>34</v>
      </c>
      <c r="DY74" s="7" t="s">
        <v>34</v>
      </c>
      <c r="DZ74" s="7" t="s">
        <v>34</v>
      </c>
      <c r="EA74" s="7" t="s">
        <v>34</v>
      </c>
      <c r="EB74" s="7" t="s">
        <v>34</v>
      </c>
      <c r="EC74" s="6" t="s">
        <v>44</v>
      </c>
      <c r="ED74" s="6"/>
      <c r="EE74" s="6" t="s">
        <v>44</v>
      </c>
      <c r="EF74" s="6"/>
      <c r="EG74" s="63" t="s">
        <v>918</v>
      </c>
      <c r="EH74" s="64" t="s">
        <v>919</v>
      </c>
      <c r="EI74" s="57"/>
    </row>
    <row r="75" spans="1:139" x14ac:dyDescent="0.2">
      <c r="A75" s="57">
        <v>73</v>
      </c>
      <c r="B75" s="54" t="s">
        <v>657</v>
      </c>
      <c r="C75" s="81"/>
      <c r="D75" s="81"/>
      <c r="E75" s="81"/>
      <c r="F75" s="81"/>
      <c r="G75" s="81"/>
      <c r="H75" s="81"/>
      <c r="I75" s="93"/>
      <c r="J75" s="93"/>
      <c r="K75" s="93"/>
      <c r="L75" s="93"/>
      <c r="M75" s="93"/>
      <c r="N75" s="159" t="s">
        <v>33</v>
      </c>
      <c r="O75" s="41">
        <v>91577</v>
      </c>
      <c r="P75" s="41">
        <v>366438</v>
      </c>
      <c r="Q75" s="41">
        <v>17645</v>
      </c>
      <c r="R75" s="42">
        <v>991136</v>
      </c>
      <c r="S75" s="43">
        <v>0.66444766409453393</v>
      </c>
      <c r="T75" s="43">
        <v>0.12726003293190843</v>
      </c>
      <c r="U75" s="43">
        <v>0.11391877603073645</v>
      </c>
      <c r="V75" s="43">
        <v>9.4373526942821168E-2</v>
      </c>
      <c r="W75" s="43">
        <v>0</v>
      </c>
      <c r="X75" s="112">
        <v>14</v>
      </c>
      <c r="Y75" s="98"/>
      <c r="Z75" s="98"/>
      <c r="AA75" s="98"/>
      <c r="AB75" s="98"/>
      <c r="AC75" s="98"/>
      <c r="AD75" s="98"/>
      <c r="AE75" s="98"/>
      <c r="AF75" s="98"/>
      <c r="AG75" s="93"/>
      <c r="AH75" s="105"/>
      <c r="AI75" s="106"/>
      <c r="AJ75" s="107"/>
      <c r="AK75" s="107"/>
      <c r="AL75" s="108"/>
      <c r="AM75" s="109"/>
      <c r="AN75" s="109"/>
      <c r="AO75" s="108"/>
      <c r="AP75" s="107"/>
      <c r="AQ75" s="110"/>
      <c r="AR75" s="105"/>
      <c r="AS75" s="105"/>
      <c r="AT75" s="105"/>
      <c r="AU75" s="105"/>
      <c r="AV75" s="82"/>
      <c r="AW75" s="82"/>
      <c r="AX75" s="82"/>
      <c r="AY75" s="82"/>
      <c r="AZ75" s="82"/>
      <c r="BA75" s="82"/>
      <c r="BB75" s="82"/>
      <c r="BC75" s="82"/>
      <c r="BD75" s="82"/>
      <c r="BE75" s="82"/>
      <c r="BF75" s="85"/>
      <c r="BG75" s="83"/>
      <c r="BH75" s="83"/>
      <c r="BI75" s="84"/>
      <c r="BJ75" s="83"/>
      <c r="BK75" s="83"/>
      <c r="BL75" s="83"/>
      <c r="BM75" s="83"/>
      <c r="BN75" s="83"/>
      <c r="BO75" s="83"/>
      <c r="BP75" s="83"/>
      <c r="BQ75" s="83"/>
      <c r="BR75" s="83"/>
      <c r="BS75" s="85"/>
      <c r="BT75" s="85"/>
      <c r="BU75" s="85"/>
      <c r="BV75" s="85"/>
      <c r="BW75" s="85"/>
      <c r="BX75" s="85"/>
      <c r="BY75" s="85"/>
      <c r="BZ75" s="85"/>
      <c r="CA75" s="85"/>
      <c r="CB75" s="85"/>
      <c r="CC75" s="86"/>
      <c r="CD75" s="86"/>
      <c r="CE75" s="87"/>
      <c r="CF75" s="87"/>
      <c r="CG75" s="87"/>
      <c r="CH75" s="87"/>
      <c r="CI75" s="87"/>
      <c r="CJ75" s="87"/>
      <c r="CK75" s="87"/>
      <c r="CL75" s="83"/>
      <c r="CM75" s="88"/>
      <c r="CN75" s="88"/>
      <c r="CO75" s="88"/>
      <c r="CP75" s="88"/>
      <c r="CQ75" s="88"/>
      <c r="CR75" s="88"/>
      <c r="CS75" s="88"/>
      <c r="CT75" s="88"/>
      <c r="CU75" s="85"/>
      <c r="CV75" s="89"/>
      <c r="CW75" s="90"/>
      <c r="CX75" s="90"/>
      <c r="CY75" s="83"/>
      <c r="CZ75" s="91"/>
      <c r="DA75" s="91"/>
      <c r="DB75" s="91"/>
      <c r="DC75" s="91"/>
      <c r="DD75" s="91"/>
      <c r="DE75" s="91"/>
      <c r="DF75" s="91"/>
      <c r="DG75" s="91"/>
      <c r="DH75" s="92"/>
      <c r="DI75" s="92"/>
      <c r="DJ75" s="92"/>
      <c r="DK75" s="92"/>
      <c r="DL75" s="92"/>
      <c r="DM75" s="92"/>
      <c r="DN75" s="92"/>
      <c r="DO75" s="92"/>
      <c r="DP75" s="87"/>
      <c r="DQ75" s="87"/>
      <c r="DR75" s="87"/>
      <c r="DS75" s="87"/>
      <c r="DT75" s="87"/>
      <c r="DU75" s="87"/>
      <c r="DV75" s="87"/>
      <c r="DW75" s="87"/>
      <c r="DX75" s="87"/>
      <c r="DY75" s="87"/>
      <c r="DZ75" s="87"/>
      <c r="EA75" s="87"/>
      <c r="EB75" s="87"/>
      <c r="EC75" s="93"/>
      <c r="ED75" s="93"/>
      <c r="EE75" s="93"/>
      <c r="EF75" s="93"/>
      <c r="EG75" s="78"/>
      <c r="EH75" s="79"/>
      <c r="EI75" s="57"/>
    </row>
    <row r="76" spans="1:139" x14ac:dyDescent="0.2">
      <c r="A76" s="57">
        <v>74</v>
      </c>
      <c r="B76" s="54" t="s">
        <v>658</v>
      </c>
      <c r="C76" s="81"/>
      <c r="D76" s="81"/>
      <c r="E76" s="81"/>
      <c r="F76" s="81"/>
      <c r="G76" s="81"/>
      <c r="H76" s="81"/>
      <c r="I76" s="93"/>
      <c r="J76" s="93"/>
      <c r="K76" s="93"/>
      <c r="L76" s="93"/>
      <c r="M76" s="93"/>
      <c r="N76" s="159" t="s">
        <v>33</v>
      </c>
      <c r="O76" s="41">
        <v>102143</v>
      </c>
      <c r="P76" s="41">
        <v>411543</v>
      </c>
      <c r="Q76" s="41">
        <v>23378</v>
      </c>
      <c r="R76" s="42">
        <v>2037630</v>
      </c>
      <c r="S76" s="43">
        <v>0.42066960144874194</v>
      </c>
      <c r="T76" s="43">
        <v>7.5157904035570738E-2</v>
      </c>
      <c r="U76" s="43">
        <v>8.8912609256832698E-2</v>
      </c>
      <c r="V76" s="43">
        <v>0.14138680722211588</v>
      </c>
      <c r="W76" s="43">
        <v>0.27387307803673877</v>
      </c>
      <c r="X76" s="112">
        <v>17</v>
      </c>
      <c r="Y76" s="98"/>
      <c r="Z76" s="98"/>
      <c r="AA76" s="98"/>
      <c r="AB76" s="98"/>
      <c r="AC76" s="98"/>
      <c r="AD76" s="98"/>
      <c r="AE76" s="98"/>
      <c r="AF76" s="98"/>
      <c r="AG76" s="93"/>
      <c r="AH76" s="105"/>
      <c r="AI76" s="106"/>
      <c r="AJ76" s="107"/>
      <c r="AK76" s="107"/>
      <c r="AL76" s="108"/>
      <c r="AM76" s="109"/>
      <c r="AN76" s="109"/>
      <c r="AO76" s="108"/>
      <c r="AP76" s="107"/>
      <c r="AQ76" s="110"/>
      <c r="AR76" s="105"/>
      <c r="AS76" s="105"/>
      <c r="AT76" s="105"/>
      <c r="AU76" s="105"/>
      <c r="AV76" s="82"/>
      <c r="AW76" s="82"/>
      <c r="AX76" s="82"/>
      <c r="AY76" s="82"/>
      <c r="AZ76" s="82"/>
      <c r="BA76" s="82"/>
      <c r="BB76" s="82"/>
      <c r="BC76" s="82"/>
      <c r="BD76" s="82"/>
      <c r="BE76" s="82"/>
      <c r="BF76" s="85"/>
      <c r="BG76" s="83"/>
      <c r="BH76" s="83"/>
      <c r="BI76" s="84"/>
      <c r="BJ76" s="83"/>
      <c r="BK76" s="83"/>
      <c r="BL76" s="83"/>
      <c r="BM76" s="83"/>
      <c r="BN76" s="83"/>
      <c r="BO76" s="83"/>
      <c r="BP76" s="83"/>
      <c r="BQ76" s="83"/>
      <c r="BR76" s="83"/>
      <c r="BS76" s="85"/>
      <c r="BT76" s="85"/>
      <c r="BU76" s="85"/>
      <c r="BV76" s="85"/>
      <c r="BW76" s="85"/>
      <c r="BX76" s="85"/>
      <c r="BY76" s="85"/>
      <c r="BZ76" s="85"/>
      <c r="CA76" s="85"/>
      <c r="CB76" s="85"/>
      <c r="CC76" s="86"/>
      <c r="CD76" s="86"/>
      <c r="CE76" s="87"/>
      <c r="CF76" s="87"/>
      <c r="CG76" s="87"/>
      <c r="CH76" s="87"/>
      <c r="CI76" s="87"/>
      <c r="CJ76" s="87"/>
      <c r="CK76" s="87"/>
      <c r="CL76" s="83"/>
      <c r="CM76" s="88"/>
      <c r="CN76" s="88"/>
      <c r="CO76" s="88"/>
      <c r="CP76" s="88"/>
      <c r="CQ76" s="88"/>
      <c r="CR76" s="88"/>
      <c r="CS76" s="88"/>
      <c r="CT76" s="88"/>
      <c r="CU76" s="85"/>
      <c r="CV76" s="89"/>
      <c r="CW76" s="90"/>
      <c r="CX76" s="90"/>
      <c r="CY76" s="83"/>
      <c r="CZ76" s="91"/>
      <c r="DA76" s="91"/>
      <c r="DB76" s="91"/>
      <c r="DC76" s="91"/>
      <c r="DD76" s="91"/>
      <c r="DE76" s="91"/>
      <c r="DF76" s="91"/>
      <c r="DG76" s="91"/>
      <c r="DH76" s="92"/>
      <c r="DI76" s="92"/>
      <c r="DJ76" s="92"/>
      <c r="DK76" s="92"/>
      <c r="DL76" s="92"/>
      <c r="DM76" s="92"/>
      <c r="DN76" s="92"/>
      <c r="DO76" s="92"/>
      <c r="DP76" s="87"/>
      <c r="DQ76" s="87"/>
      <c r="DR76" s="87"/>
      <c r="DS76" s="87"/>
      <c r="DT76" s="87"/>
      <c r="DU76" s="87"/>
      <c r="DV76" s="87"/>
      <c r="DW76" s="87"/>
      <c r="DX76" s="87"/>
      <c r="DY76" s="87"/>
      <c r="DZ76" s="87"/>
      <c r="EA76" s="87"/>
      <c r="EB76" s="87"/>
      <c r="EC76" s="93"/>
      <c r="ED76" s="93"/>
      <c r="EE76" s="93"/>
      <c r="EF76" s="93"/>
      <c r="EG76" s="78"/>
      <c r="EH76" s="79"/>
      <c r="EI76" s="57"/>
    </row>
    <row r="77" spans="1:139" x14ac:dyDescent="0.2">
      <c r="A77" s="57">
        <v>75</v>
      </c>
      <c r="B77" s="3" t="s">
        <v>392</v>
      </c>
      <c r="C77" s="2" t="s">
        <v>393</v>
      </c>
      <c r="D77" s="2" t="s">
        <v>394</v>
      </c>
      <c r="E77" s="2" t="s">
        <v>395</v>
      </c>
      <c r="F77" s="2" t="s">
        <v>396</v>
      </c>
      <c r="G77" s="2" t="s">
        <v>397</v>
      </c>
      <c r="H77" s="2" t="s">
        <v>398</v>
      </c>
      <c r="I77" s="6" t="s">
        <v>566</v>
      </c>
      <c r="J77" s="6" t="s">
        <v>561</v>
      </c>
      <c r="K77" s="6" t="s">
        <v>33</v>
      </c>
      <c r="L77" s="6" t="s">
        <v>33</v>
      </c>
      <c r="M77" s="6" t="s">
        <v>44</v>
      </c>
      <c r="N77" s="208" t="s">
        <v>44</v>
      </c>
      <c r="O77" s="29">
        <v>46033</v>
      </c>
      <c r="P77" s="29">
        <v>0</v>
      </c>
      <c r="Q77" s="29">
        <v>0</v>
      </c>
      <c r="R77" s="30">
        <v>361384</v>
      </c>
      <c r="S77" s="94"/>
      <c r="T77" s="94"/>
      <c r="U77" s="94"/>
      <c r="V77" s="94"/>
      <c r="W77" s="94"/>
      <c r="X77" s="111">
        <v>0</v>
      </c>
      <c r="Y77" s="98"/>
      <c r="Z77" s="98"/>
      <c r="AA77" s="98"/>
      <c r="AB77" s="98"/>
      <c r="AC77" s="98"/>
      <c r="AD77" s="98"/>
      <c r="AE77" s="98"/>
      <c r="AF77" s="98"/>
      <c r="AG77" s="77"/>
      <c r="AH77" s="99"/>
      <c r="AI77" s="100"/>
      <c r="AJ77" s="101"/>
      <c r="AK77" s="101"/>
      <c r="AL77" s="102"/>
      <c r="AM77" s="103"/>
      <c r="AN77" s="103"/>
      <c r="AO77" s="102"/>
      <c r="AP77" s="101"/>
      <c r="AQ77" s="104"/>
      <c r="AR77" s="99"/>
      <c r="AS77" s="99"/>
      <c r="AT77" s="99"/>
      <c r="AU77" s="99"/>
      <c r="AV77" s="8" t="s">
        <v>44</v>
      </c>
      <c r="AW77" s="8" t="s">
        <v>44</v>
      </c>
      <c r="AX77" s="8" t="s">
        <v>44</v>
      </c>
      <c r="AY77" s="8"/>
      <c r="AZ77" s="8"/>
      <c r="BA77" s="8"/>
      <c r="BB77" s="8"/>
      <c r="BC77" s="8"/>
      <c r="BD77" s="8" t="s">
        <v>44</v>
      </c>
      <c r="BE77" s="8"/>
      <c r="BF77" s="10"/>
      <c r="BG77" s="24" t="s">
        <v>807</v>
      </c>
      <c r="BH77" s="9">
        <v>55</v>
      </c>
      <c r="BI77" s="21">
        <v>0.32738095238095238</v>
      </c>
      <c r="BJ77" s="9">
        <v>11</v>
      </c>
      <c r="BK77" s="23">
        <v>0.29166666666666669</v>
      </c>
      <c r="BL77" s="23">
        <v>0.75</v>
      </c>
      <c r="BM77" s="9" t="s">
        <v>767</v>
      </c>
      <c r="BN77" s="9" t="s">
        <v>767</v>
      </c>
      <c r="BO77" s="9" t="s">
        <v>767</v>
      </c>
      <c r="BP77" s="9" t="s">
        <v>767</v>
      </c>
      <c r="BQ77" s="9" t="s">
        <v>767</v>
      </c>
      <c r="BR77" s="9" t="s">
        <v>767</v>
      </c>
      <c r="BS77" s="10" t="s">
        <v>35</v>
      </c>
      <c r="BT77" s="10" t="s">
        <v>35</v>
      </c>
      <c r="BU77" s="10" t="s">
        <v>35</v>
      </c>
      <c r="BV77" s="10" t="s">
        <v>91</v>
      </c>
      <c r="BW77" s="10" t="s">
        <v>91</v>
      </c>
      <c r="BX77" s="10" t="s">
        <v>91</v>
      </c>
      <c r="BY77" s="10" t="s">
        <v>35</v>
      </c>
      <c r="BZ77" s="10" t="s">
        <v>35</v>
      </c>
      <c r="CA77" s="10" t="s">
        <v>91</v>
      </c>
      <c r="CB77" s="10" t="s">
        <v>91</v>
      </c>
      <c r="CC77" s="11" t="s">
        <v>44</v>
      </c>
      <c r="CD77" s="11" t="s">
        <v>44</v>
      </c>
      <c r="CE77" s="7"/>
      <c r="CF77" s="7"/>
      <c r="CG77" s="7" t="s">
        <v>44</v>
      </c>
      <c r="CH77" s="7"/>
      <c r="CI77" s="7"/>
      <c r="CJ77" s="7" t="s">
        <v>44</v>
      </c>
      <c r="CK77" s="7"/>
      <c r="CL77" s="9" t="s">
        <v>44</v>
      </c>
      <c r="CM77" s="26">
        <v>0.25</v>
      </c>
      <c r="CN77" s="26">
        <v>0</v>
      </c>
      <c r="CO77" s="26">
        <v>0</v>
      </c>
      <c r="CP77" s="26">
        <v>0.1</v>
      </c>
      <c r="CQ77" s="26">
        <v>0.1</v>
      </c>
      <c r="CR77" s="26">
        <v>0.25</v>
      </c>
      <c r="CS77" s="26">
        <v>0.3</v>
      </c>
      <c r="CT77" s="26">
        <v>0</v>
      </c>
      <c r="CU77" s="10" t="s">
        <v>44</v>
      </c>
      <c r="CV77" s="27" t="s">
        <v>399</v>
      </c>
      <c r="CW77" s="4" t="s">
        <v>33</v>
      </c>
      <c r="CX77" s="4"/>
      <c r="CY77" s="21">
        <v>0.2</v>
      </c>
      <c r="CZ77" s="5">
        <v>0</v>
      </c>
      <c r="DA77" s="5">
        <v>0</v>
      </c>
      <c r="DB77" s="5">
        <v>0</v>
      </c>
      <c r="DC77" s="5">
        <v>0</v>
      </c>
      <c r="DD77" s="5">
        <v>0</v>
      </c>
      <c r="DE77" s="5">
        <v>0</v>
      </c>
      <c r="DF77" s="5">
        <v>0</v>
      </c>
      <c r="DG77" s="5">
        <v>0</v>
      </c>
      <c r="DH77" s="12">
        <v>0</v>
      </c>
      <c r="DI77" s="12">
        <v>0</v>
      </c>
      <c r="DJ77" s="12">
        <v>3</v>
      </c>
      <c r="DK77" s="12">
        <v>0</v>
      </c>
      <c r="DL77" s="12">
        <v>0</v>
      </c>
      <c r="DM77" s="12">
        <v>0</v>
      </c>
      <c r="DN77" s="12">
        <v>0</v>
      </c>
      <c r="DO77" s="12">
        <v>3</v>
      </c>
      <c r="DP77" s="7" t="s">
        <v>91</v>
      </c>
      <c r="DQ77" s="7" t="s">
        <v>91</v>
      </c>
      <c r="DR77" s="7" t="s">
        <v>34</v>
      </c>
      <c r="DS77" s="7" t="s">
        <v>34</v>
      </c>
      <c r="DT77" s="7" t="s">
        <v>34</v>
      </c>
      <c r="DU77" s="7" t="s">
        <v>34</v>
      </c>
      <c r="DV77" s="7" t="s">
        <v>34</v>
      </c>
      <c r="DW77" s="7" t="s">
        <v>35</v>
      </c>
      <c r="DX77" s="7" t="s">
        <v>34</v>
      </c>
      <c r="DY77" s="7" t="s">
        <v>34</v>
      </c>
      <c r="DZ77" s="7" t="s">
        <v>34</v>
      </c>
      <c r="EA77" s="7" t="s">
        <v>34</v>
      </c>
      <c r="EB77" s="7" t="s">
        <v>34</v>
      </c>
      <c r="EC77" s="6" t="s">
        <v>44</v>
      </c>
      <c r="ED77" s="6" t="s">
        <v>44</v>
      </c>
      <c r="EE77" s="6"/>
      <c r="EF77" s="6"/>
      <c r="EG77" s="63" t="s">
        <v>920</v>
      </c>
      <c r="EH77" s="64" t="s">
        <v>921</v>
      </c>
      <c r="EI77" s="57"/>
    </row>
    <row r="78" spans="1:139" x14ac:dyDescent="0.2">
      <c r="A78" s="57">
        <v>76</v>
      </c>
      <c r="B78" s="3" t="s">
        <v>552</v>
      </c>
      <c r="C78" s="2" t="s">
        <v>548</v>
      </c>
      <c r="D78" s="2" t="s">
        <v>1122</v>
      </c>
      <c r="E78" s="2" t="s">
        <v>1123</v>
      </c>
      <c r="F78" s="2" t="s">
        <v>1124</v>
      </c>
      <c r="G78" s="2">
        <v>7136528026</v>
      </c>
      <c r="H78" s="2" t="s">
        <v>1125</v>
      </c>
      <c r="I78" s="6" t="s">
        <v>566</v>
      </c>
      <c r="J78" s="6" t="s">
        <v>554</v>
      </c>
      <c r="K78" s="6" t="s">
        <v>44</v>
      </c>
      <c r="L78" s="6" t="s">
        <v>33</v>
      </c>
      <c r="M78" s="6" t="s">
        <v>33</v>
      </c>
      <c r="N78" s="158" t="s">
        <v>44</v>
      </c>
      <c r="O78" s="29">
        <v>81485469</v>
      </c>
      <c r="P78" s="29">
        <v>56944446</v>
      </c>
      <c r="Q78" s="29">
        <v>3829595</v>
      </c>
      <c r="R78" s="30">
        <v>624063281</v>
      </c>
      <c r="S78" s="22">
        <v>0.60968478130986203</v>
      </c>
      <c r="T78" s="22">
        <v>0</v>
      </c>
      <c r="U78" s="22">
        <v>0.25985655131021879</v>
      </c>
      <c r="V78" s="22">
        <v>4.9093771309387454E-3</v>
      </c>
      <c r="W78" s="22">
        <v>0.12554929024898037</v>
      </c>
      <c r="X78" s="186">
        <v>2377</v>
      </c>
      <c r="Y78" s="65">
        <v>0</v>
      </c>
      <c r="Z78" s="65">
        <f>992/X78</f>
        <v>0.41733277240218764</v>
      </c>
      <c r="AA78" s="65">
        <f>58/X78</f>
        <v>2.4400504838031131E-2</v>
      </c>
      <c r="AB78" s="65">
        <f>1138/X78</f>
        <v>0.47875473285654185</v>
      </c>
      <c r="AC78" s="65">
        <v>0</v>
      </c>
      <c r="AD78" s="65">
        <f>189/X78</f>
        <v>7.9511989903239377E-2</v>
      </c>
      <c r="AE78" s="65">
        <v>0</v>
      </c>
      <c r="AF78" s="65">
        <v>0</v>
      </c>
      <c r="AG78" s="6">
        <v>1078</v>
      </c>
      <c r="AH78" s="16">
        <f>AG78/X78</f>
        <v>0.45351283129995795</v>
      </c>
      <c r="AI78" s="100"/>
      <c r="AJ78" s="18">
        <v>7.4</v>
      </c>
      <c r="AK78" s="101"/>
      <c r="AL78" s="102"/>
      <c r="AM78" s="19">
        <v>145000</v>
      </c>
      <c r="AN78" s="103"/>
      <c r="AO78" s="102"/>
      <c r="AP78" s="101"/>
      <c r="AQ78" s="19">
        <v>21</v>
      </c>
      <c r="AR78" s="16">
        <v>0.34</v>
      </c>
      <c r="AS78" s="16">
        <v>0.5</v>
      </c>
      <c r="AT78" s="16">
        <v>0.16</v>
      </c>
      <c r="AU78" s="16">
        <v>0</v>
      </c>
      <c r="AV78" s="8" t="s">
        <v>44</v>
      </c>
      <c r="AW78" s="8" t="s">
        <v>44</v>
      </c>
      <c r="AX78" s="8" t="s">
        <v>44</v>
      </c>
      <c r="AY78" s="8" t="s">
        <v>44</v>
      </c>
      <c r="AZ78" s="8" t="s">
        <v>44</v>
      </c>
      <c r="BA78" s="8" t="s">
        <v>44</v>
      </c>
      <c r="BB78" s="8" t="s">
        <v>44</v>
      </c>
      <c r="BC78" s="8"/>
      <c r="BD78" s="8"/>
      <c r="BE78" s="8"/>
      <c r="BF78" s="10"/>
      <c r="BG78" s="24" t="s">
        <v>1153</v>
      </c>
      <c r="BH78" s="24">
        <f>SUM((BJ78*5),18.5,17)</f>
        <v>130.5</v>
      </c>
      <c r="BI78" s="21">
        <v>0.7767857142857143</v>
      </c>
      <c r="BJ78" s="24">
        <v>19</v>
      </c>
      <c r="BK78" s="23">
        <v>0.20833333333333334</v>
      </c>
      <c r="BL78" s="23">
        <v>0.95833333333333337</v>
      </c>
      <c r="BM78" s="23">
        <v>0.22916666666666666</v>
      </c>
      <c r="BN78" s="23">
        <v>0.91666666666666663</v>
      </c>
      <c r="BO78" s="23">
        <v>0.25</v>
      </c>
      <c r="BP78" s="23">
        <v>0.91666666666666663</v>
      </c>
      <c r="BQ78" s="23">
        <v>0.25</v>
      </c>
      <c r="BR78" s="23">
        <v>0.95833333333333337</v>
      </c>
      <c r="BS78" s="10" t="s">
        <v>34</v>
      </c>
      <c r="BT78" s="10" t="s">
        <v>34</v>
      </c>
      <c r="BU78" s="10" t="s">
        <v>91</v>
      </c>
      <c r="BV78" s="10" t="s">
        <v>35</v>
      </c>
      <c r="BW78" s="10" t="s">
        <v>35</v>
      </c>
      <c r="BX78" s="10" t="s">
        <v>91</v>
      </c>
      <c r="BY78" s="10" t="s">
        <v>35</v>
      </c>
      <c r="BZ78" s="10" t="s">
        <v>91</v>
      </c>
      <c r="CA78" s="10" t="s">
        <v>35</v>
      </c>
      <c r="CB78" s="10" t="s">
        <v>91</v>
      </c>
      <c r="CC78" s="11" t="s">
        <v>44</v>
      </c>
      <c r="CD78" s="11"/>
      <c r="CE78" s="7"/>
      <c r="CF78" s="7" t="s">
        <v>44</v>
      </c>
      <c r="CG78" s="7"/>
      <c r="CH78" s="7" t="s">
        <v>44</v>
      </c>
      <c r="CI78" s="7" t="s">
        <v>44</v>
      </c>
      <c r="CJ78" s="7" t="s">
        <v>44</v>
      </c>
      <c r="CK78" s="7"/>
      <c r="CL78" s="24" t="s">
        <v>44</v>
      </c>
      <c r="CM78" s="26">
        <v>0.49</v>
      </c>
      <c r="CN78" s="26">
        <v>0.01</v>
      </c>
      <c r="CO78" s="26">
        <v>0.15</v>
      </c>
      <c r="CP78" s="26">
        <v>0.1</v>
      </c>
      <c r="CQ78" s="26">
        <v>0.15</v>
      </c>
      <c r="CR78" s="26">
        <v>0.05</v>
      </c>
      <c r="CS78" s="26">
        <v>0.05</v>
      </c>
      <c r="CT78" s="26">
        <v>0</v>
      </c>
      <c r="CU78" s="10" t="s">
        <v>44</v>
      </c>
      <c r="CV78" s="27">
        <v>2011</v>
      </c>
      <c r="CW78" s="4" t="s">
        <v>44</v>
      </c>
      <c r="CX78" s="4" t="s">
        <v>1154</v>
      </c>
      <c r="CY78" s="190">
        <v>0.2</v>
      </c>
      <c r="CZ78" s="191">
        <v>3</v>
      </c>
      <c r="DA78" s="191">
        <v>2</v>
      </c>
      <c r="DB78" s="191">
        <v>15</v>
      </c>
      <c r="DC78" s="191" t="s">
        <v>220</v>
      </c>
      <c r="DD78" s="191" t="s">
        <v>220</v>
      </c>
      <c r="DE78" s="191">
        <v>0</v>
      </c>
      <c r="DF78" s="191">
        <v>0</v>
      </c>
      <c r="DG78" s="191">
        <f>26*2+(SUM(CZ78:DB78,DE78:DF78))</f>
        <v>72</v>
      </c>
      <c r="DH78" s="192">
        <v>3</v>
      </c>
      <c r="DI78" s="192">
        <v>2</v>
      </c>
      <c r="DJ78" s="192">
        <v>15</v>
      </c>
      <c r="DK78" s="192" t="s">
        <v>220</v>
      </c>
      <c r="DL78" s="192" t="s">
        <v>220</v>
      </c>
      <c r="DM78" s="192">
        <v>0</v>
      </c>
      <c r="DN78" s="192">
        <v>0</v>
      </c>
      <c r="DO78" s="12">
        <f>26*2+(SUM(DH78:DJ78,DM78:DN78))</f>
        <v>72</v>
      </c>
      <c r="DP78" s="7" t="s">
        <v>34</v>
      </c>
      <c r="DQ78" s="7" t="s">
        <v>34</v>
      </c>
      <c r="DR78" s="7" t="s">
        <v>34</v>
      </c>
      <c r="DS78" s="7" t="s">
        <v>34</v>
      </c>
      <c r="DT78" s="7" t="s">
        <v>34</v>
      </c>
      <c r="DU78" s="7" t="s">
        <v>34</v>
      </c>
      <c r="DV78" s="7" t="s">
        <v>34</v>
      </c>
      <c r="DW78" s="7" t="s">
        <v>34</v>
      </c>
      <c r="DX78" s="7" t="s">
        <v>34</v>
      </c>
      <c r="DY78" s="7" t="s">
        <v>35</v>
      </c>
      <c r="DZ78" s="7" t="s">
        <v>35</v>
      </c>
      <c r="EA78" s="7" t="s">
        <v>35</v>
      </c>
      <c r="EB78" s="7" t="s">
        <v>35</v>
      </c>
      <c r="EC78" s="6" t="s">
        <v>44</v>
      </c>
      <c r="ED78" s="6"/>
      <c r="EE78" s="6" t="s">
        <v>44</v>
      </c>
      <c r="EF78" s="6"/>
      <c r="EG78" s="193" t="s">
        <v>1155</v>
      </c>
      <c r="EH78" s="194" t="s">
        <v>1156</v>
      </c>
      <c r="EI78" s="57"/>
    </row>
    <row r="79" spans="1:139" x14ac:dyDescent="0.2">
      <c r="A79" s="57">
        <v>77</v>
      </c>
      <c r="B79" s="3" t="s">
        <v>299</v>
      </c>
      <c r="C79" s="2" t="s">
        <v>300</v>
      </c>
      <c r="D79" s="2" t="s">
        <v>301</v>
      </c>
      <c r="E79" s="2" t="s">
        <v>302</v>
      </c>
      <c r="F79" s="2" t="s">
        <v>303</v>
      </c>
      <c r="G79" s="2" t="s">
        <v>687</v>
      </c>
      <c r="H79" s="2" t="s">
        <v>304</v>
      </c>
      <c r="I79" s="6" t="s">
        <v>566</v>
      </c>
      <c r="J79" s="6" t="s">
        <v>561</v>
      </c>
      <c r="K79" s="6" t="s">
        <v>33</v>
      </c>
      <c r="L79" s="6" t="s">
        <v>33</v>
      </c>
      <c r="M79" s="6" t="s">
        <v>44</v>
      </c>
      <c r="N79" s="158" t="s">
        <v>44</v>
      </c>
      <c r="O79" s="29">
        <v>30310</v>
      </c>
      <c r="P79" s="29">
        <v>207872</v>
      </c>
      <c r="Q79" s="29">
        <v>12977</v>
      </c>
      <c r="R79" s="30">
        <v>644101</v>
      </c>
      <c r="S79" s="94"/>
      <c r="T79" s="94"/>
      <c r="U79" s="94"/>
      <c r="V79" s="94"/>
      <c r="W79" s="94"/>
      <c r="X79" s="111">
        <v>13</v>
      </c>
      <c r="Y79" s="65">
        <v>0</v>
      </c>
      <c r="Z79" s="65">
        <v>0</v>
      </c>
      <c r="AA79" s="65">
        <v>1</v>
      </c>
      <c r="AB79" s="65">
        <v>0</v>
      </c>
      <c r="AC79" s="65">
        <v>0</v>
      </c>
      <c r="AD79" s="65">
        <v>0</v>
      </c>
      <c r="AE79" s="65">
        <v>0</v>
      </c>
      <c r="AF79" s="65">
        <v>0</v>
      </c>
      <c r="AG79" s="6">
        <v>7</v>
      </c>
      <c r="AH79" s="16">
        <v>1</v>
      </c>
      <c r="AI79" s="17">
        <v>2</v>
      </c>
      <c r="AJ79" s="18">
        <v>6.8571428571428568</v>
      </c>
      <c r="AK79" s="18">
        <v>4</v>
      </c>
      <c r="AL79" s="15">
        <f t="shared" si="1"/>
        <v>1.7142857142857142</v>
      </c>
      <c r="AM79" s="19">
        <v>134000</v>
      </c>
      <c r="AN79" s="19">
        <v>100000</v>
      </c>
      <c r="AO79" s="15">
        <v>1.3414828571428572</v>
      </c>
      <c r="AP79" s="18">
        <v>2.5714285714285716</v>
      </c>
      <c r="AQ79" s="20">
        <v>9.5714285714285712</v>
      </c>
      <c r="AR79" s="16">
        <v>0.2857142857142857</v>
      </c>
      <c r="AS79" s="16">
        <v>0.5714285714285714</v>
      </c>
      <c r="AT79" s="16">
        <v>0</v>
      </c>
      <c r="AU79" s="16">
        <v>0.14285714285714285</v>
      </c>
      <c r="AV79" s="8"/>
      <c r="AW79" s="8" t="s">
        <v>44</v>
      </c>
      <c r="AX79" s="8" t="s">
        <v>44</v>
      </c>
      <c r="AY79" s="8"/>
      <c r="AZ79" s="8"/>
      <c r="BA79" s="8"/>
      <c r="BB79" s="8"/>
      <c r="BC79" s="8"/>
      <c r="BD79" s="8"/>
      <c r="BE79" s="8"/>
      <c r="BF79" s="10"/>
      <c r="BG79" s="24" t="s">
        <v>809</v>
      </c>
      <c r="BH79" s="9">
        <v>40</v>
      </c>
      <c r="BI79" s="21">
        <v>0.23809523809523808</v>
      </c>
      <c r="BJ79" s="9">
        <v>8</v>
      </c>
      <c r="BK79" s="23">
        <v>0.375</v>
      </c>
      <c r="BL79" s="23">
        <v>0.70833333333333337</v>
      </c>
      <c r="BM79" s="9" t="s">
        <v>767</v>
      </c>
      <c r="BN79" s="9" t="s">
        <v>767</v>
      </c>
      <c r="BO79" s="9" t="s">
        <v>767</v>
      </c>
      <c r="BP79" s="9" t="s">
        <v>767</v>
      </c>
      <c r="BQ79" s="9" t="s">
        <v>767</v>
      </c>
      <c r="BR79" s="9" t="s">
        <v>767</v>
      </c>
      <c r="BS79" s="10" t="s">
        <v>91</v>
      </c>
      <c r="BT79" s="10" t="s">
        <v>91</v>
      </c>
      <c r="BU79" s="10" t="s">
        <v>91</v>
      </c>
      <c r="BV79" s="10" t="s">
        <v>91</v>
      </c>
      <c r="BW79" s="10" t="s">
        <v>91</v>
      </c>
      <c r="BX79" s="10" t="s">
        <v>91</v>
      </c>
      <c r="BY79" s="10" t="s">
        <v>91</v>
      </c>
      <c r="BZ79" s="10" t="s">
        <v>91</v>
      </c>
      <c r="CA79" s="10" t="s">
        <v>91</v>
      </c>
      <c r="CB79" s="10" t="s">
        <v>34</v>
      </c>
      <c r="CC79" s="11" t="s">
        <v>91</v>
      </c>
      <c r="CD79" s="11" t="s">
        <v>91</v>
      </c>
      <c r="CE79" s="71"/>
      <c r="CF79" s="71"/>
      <c r="CG79" s="71"/>
      <c r="CH79" s="71"/>
      <c r="CI79" s="71"/>
      <c r="CJ79" s="71"/>
      <c r="CK79" s="71"/>
      <c r="CL79" s="67"/>
      <c r="CM79" s="72"/>
      <c r="CN79" s="72"/>
      <c r="CO79" s="72"/>
      <c r="CP79" s="72"/>
      <c r="CQ79" s="72"/>
      <c r="CR79" s="72"/>
      <c r="CS79" s="72"/>
      <c r="CT79" s="72"/>
      <c r="CU79" s="69"/>
      <c r="CV79" s="73"/>
      <c r="CW79" s="4" t="s">
        <v>44</v>
      </c>
      <c r="CX79" s="4" t="s">
        <v>305</v>
      </c>
      <c r="CY79" s="21">
        <v>0.15</v>
      </c>
      <c r="CZ79" s="5">
        <v>0</v>
      </c>
      <c r="DA79" s="5">
        <v>0</v>
      </c>
      <c r="DB79" s="5">
        <v>3</v>
      </c>
      <c r="DC79" s="5">
        <v>0</v>
      </c>
      <c r="DD79" s="5">
        <v>0</v>
      </c>
      <c r="DE79" s="5">
        <v>0</v>
      </c>
      <c r="DF79" s="5">
        <v>0</v>
      </c>
      <c r="DG79" s="5">
        <v>3</v>
      </c>
      <c r="DH79" s="12">
        <v>0</v>
      </c>
      <c r="DI79" s="12">
        <v>0</v>
      </c>
      <c r="DJ79" s="12">
        <v>3</v>
      </c>
      <c r="DK79" s="12">
        <v>0</v>
      </c>
      <c r="DL79" s="12">
        <v>0</v>
      </c>
      <c r="DM79" s="12">
        <v>0</v>
      </c>
      <c r="DN79" s="12">
        <v>0</v>
      </c>
      <c r="DO79" s="12">
        <v>3</v>
      </c>
      <c r="DP79" s="7" t="s">
        <v>35</v>
      </c>
      <c r="DQ79" s="7" t="s">
        <v>35</v>
      </c>
      <c r="DR79" s="7" t="s">
        <v>34</v>
      </c>
      <c r="DS79" s="7" t="s">
        <v>34</v>
      </c>
      <c r="DT79" s="7" t="s">
        <v>34</v>
      </c>
      <c r="DU79" s="7" t="s">
        <v>91</v>
      </c>
      <c r="DV79" s="7" t="s">
        <v>34</v>
      </c>
      <c r="DW79" s="7" t="s">
        <v>91</v>
      </c>
      <c r="DX79" s="7" t="s">
        <v>91</v>
      </c>
      <c r="DY79" s="7" t="s">
        <v>34</v>
      </c>
      <c r="DZ79" s="7" t="s">
        <v>34</v>
      </c>
      <c r="EA79" s="7" t="s">
        <v>34</v>
      </c>
      <c r="EB79" s="7" t="s">
        <v>34</v>
      </c>
      <c r="EC79" s="6" t="s">
        <v>44</v>
      </c>
      <c r="ED79" s="6" t="s">
        <v>44</v>
      </c>
      <c r="EE79" s="6"/>
      <c r="EF79" s="6"/>
      <c r="EG79" s="63" t="s">
        <v>922</v>
      </c>
      <c r="EH79" s="64" t="s">
        <v>923</v>
      </c>
      <c r="EI79" s="57"/>
    </row>
    <row r="80" spans="1:139" x14ac:dyDescent="0.2">
      <c r="A80" s="57">
        <v>78</v>
      </c>
      <c r="B80" s="3" t="s">
        <v>611</v>
      </c>
      <c r="C80" s="81"/>
      <c r="D80" s="81"/>
      <c r="E80" s="81"/>
      <c r="F80" s="81"/>
      <c r="G80" s="81"/>
      <c r="H80" s="81"/>
      <c r="I80" s="6" t="s">
        <v>566</v>
      </c>
      <c r="J80" s="6" t="s">
        <v>561</v>
      </c>
      <c r="K80" s="6" t="s">
        <v>33</v>
      </c>
      <c r="L80" s="6" t="s">
        <v>33</v>
      </c>
      <c r="M80" s="6" t="s">
        <v>44</v>
      </c>
      <c r="N80" s="158" t="s">
        <v>33</v>
      </c>
      <c r="O80" s="29">
        <v>1324</v>
      </c>
      <c r="P80" s="29">
        <v>0</v>
      </c>
      <c r="Q80" s="29">
        <v>0</v>
      </c>
      <c r="R80" s="30">
        <v>36115</v>
      </c>
      <c r="S80" s="94"/>
      <c r="T80" s="94"/>
      <c r="U80" s="94"/>
      <c r="V80" s="94"/>
      <c r="W80" s="94"/>
      <c r="X80" s="111">
        <v>0</v>
      </c>
      <c r="Y80" s="98"/>
      <c r="Z80" s="98"/>
      <c r="AA80" s="98"/>
      <c r="AB80" s="98"/>
      <c r="AC80" s="98"/>
      <c r="AD80" s="98"/>
      <c r="AE80" s="98"/>
      <c r="AF80" s="98"/>
      <c r="AG80" s="77"/>
      <c r="AH80" s="99"/>
      <c r="AI80" s="100"/>
      <c r="AJ80" s="101"/>
      <c r="AK80" s="101"/>
      <c r="AL80" s="102"/>
      <c r="AM80" s="103"/>
      <c r="AN80" s="103"/>
      <c r="AO80" s="102"/>
      <c r="AP80" s="101"/>
      <c r="AQ80" s="104"/>
      <c r="AR80" s="99"/>
      <c r="AS80" s="99"/>
      <c r="AT80" s="99"/>
      <c r="AU80" s="99"/>
      <c r="AV80" s="66"/>
      <c r="AW80" s="66"/>
      <c r="AX80" s="66"/>
      <c r="AY80" s="66"/>
      <c r="AZ80" s="66"/>
      <c r="BA80" s="66"/>
      <c r="BB80" s="66"/>
      <c r="BC80" s="66"/>
      <c r="BD80" s="66"/>
      <c r="BE80" s="66"/>
      <c r="BF80" s="69"/>
      <c r="BG80" s="67"/>
      <c r="BH80" s="67"/>
      <c r="BI80" s="68"/>
      <c r="BJ80" s="67"/>
      <c r="BK80" s="67"/>
      <c r="BL80" s="67"/>
      <c r="BM80" s="67"/>
      <c r="BN80" s="67"/>
      <c r="BO80" s="67"/>
      <c r="BP80" s="67"/>
      <c r="BQ80" s="67"/>
      <c r="BR80" s="67"/>
      <c r="BS80" s="69"/>
      <c r="BT80" s="69"/>
      <c r="BU80" s="69"/>
      <c r="BV80" s="69"/>
      <c r="BW80" s="69"/>
      <c r="BX80" s="69"/>
      <c r="BY80" s="69"/>
      <c r="BZ80" s="69"/>
      <c r="CA80" s="69"/>
      <c r="CB80" s="69"/>
      <c r="CC80" s="70"/>
      <c r="CD80" s="70"/>
      <c r="CE80" s="71"/>
      <c r="CF80" s="71"/>
      <c r="CG80" s="71"/>
      <c r="CH80" s="71"/>
      <c r="CI80" s="71"/>
      <c r="CJ80" s="71"/>
      <c r="CK80" s="71"/>
      <c r="CL80" s="67"/>
      <c r="CM80" s="72"/>
      <c r="CN80" s="72"/>
      <c r="CO80" s="72"/>
      <c r="CP80" s="72"/>
      <c r="CQ80" s="72"/>
      <c r="CR80" s="72"/>
      <c r="CS80" s="72"/>
      <c r="CT80" s="72"/>
      <c r="CU80" s="69"/>
      <c r="CV80" s="73"/>
      <c r="CW80" s="74"/>
      <c r="CX80" s="74"/>
      <c r="CY80" s="67"/>
      <c r="CZ80" s="75"/>
      <c r="DA80" s="75"/>
      <c r="DB80" s="75"/>
      <c r="DC80" s="75"/>
      <c r="DD80" s="75"/>
      <c r="DE80" s="75"/>
      <c r="DF80" s="75"/>
      <c r="DG80" s="75"/>
      <c r="DH80" s="76"/>
      <c r="DI80" s="76"/>
      <c r="DJ80" s="76"/>
      <c r="DK80" s="76"/>
      <c r="DL80" s="76"/>
      <c r="DM80" s="76"/>
      <c r="DN80" s="76"/>
      <c r="DO80" s="76"/>
      <c r="DP80" s="71"/>
      <c r="DQ80" s="71"/>
      <c r="DR80" s="71"/>
      <c r="DS80" s="71"/>
      <c r="DT80" s="71"/>
      <c r="DU80" s="71"/>
      <c r="DV80" s="71"/>
      <c r="DW80" s="71"/>
      <c r="DX80" s="71"/>
      <c r="DY80" s="71"/>
      <c r="DZ80" s="71"/>
      <c r="EA80" s="71"/>
      <c r="EB80" s="71"/>
      <c r="EC80" s="77"/>
      <c r="ED80" s="77"/>
      <c r="EE80" s="77"/>
      <c r="EF80" s="77"/>
      <c r="EG80" s="78"/>
      <c r="EH80" s="79"/>
      <c r="EI80" s="57"/>
    </row>
    <row r="81" spans="1:139" x14ac:dyDescent="0.2">
      <c r="A81" s="57">
        <v>79</v>
      </c>
      <c r="B81" s="3" t="s">
        <v>1084</v>
      </c>
      <c r="C81" s="2" t="s">
        <v>1067</v>
      </c>
      <c r="D81" s="2" t="s">
        <v>1068</v>
      </c>
      <c r="E81" s="2" t="s">
        <v>1069</v>
      </c>
      <c r="F81" s="2" t="s">
        <v>1070</v>
      </c>
      <c r="G81" s="2" t="s">
        <v>1071</v>
      </c>
      <c r="H81" s="2" t="s">
        <v>1072</v>
      </c>
      <c r="I81" s="6" t="s">
        <v>566</v>
      </c>
      <c r="J81" s="6" t="s">
        <v>557</v>
      </c>
      <c r="K81" s="6" t="s">
        <v>33</v>
      </c>
      <c r="L81" s="6" t="s">
        <v>44</v>
      </c>
      <c r="M81" s="6" t="s">
        <v>33</v>
      </c>
      <c r="N81" s="158" t="s">
        <v>44</v>
      </c>
      <c r="O81" s="29">
        <v>993937</v>
      </c>
      <c r="P81" s="29">
        <v>576819</v>
      </c>
      <c r="Q81" s="29">
        <v>45471</v>
      </c>
      <c r="R81" s="30">
        <v>3832312</v>
      </c>
      <c r="S81" s="22">
        <v>0.57404459762148807</v>
      </c>
      <c r="T81" s="22">
        <v>0.3107685386784792</v>
      </c>
      <c r="U81" s="22">
        <v>0.11518686370003277</v>
      </c>
      <c r="V81" s="22">
        <v>0</v>
      </c>
      <c r="W81" s="22">
        <v>0</v>
      </c>
      <c r="X81" s="111">
        <v>17</v>
      </c>
      <c r="Y81" s="65">
        <v>0</v>
      </c>
      <c r="Z81" s="65">
        <v>0</v>
      </c>
      <c r="AA81" s="65">
        <v>0.2857142857142857</v>
      </c>
      <c r="AB81" s="65">
        <v>0.52380952380952384</v>
      </c>
      <c r="AC81" s="65">
        <v>0</v>
      </c>
      <c r="AD81" s="65">
        <v>0</v>
      </c>
      <c r="AE81" s="65">
        <v>0.19047619047619047</v>
      </c>
      <c r="AF81" s="65">
        <v>0</v>
      </c>
      <c r="AG81" s="6">
        <v>10</v>
      </c>
      <c r="AH81" s="16">
        <v>0.45454545454545453</v>
      </c>
      <c r="AI81" s="17">
        <v>2</v>
      </c>
      <c r="AJ81" s="18">
        <v>8.6363636363636367</v>
      </c>
      <c r="AK81" s="18">
        <v>6.4285714285714288</v>
      </c>
      <c r="AL81" s="15">
        <f t="shared" si="1"/>
        <v>1.3434343434343434</v>
      </c>
      <c r="AM81" s="19">
        <v>132000</v>
      </c>
      <c r="AN81" s="19">
        <v>186000</v>
      </c>
      <c r="AO81" s="15">
        <v>0.71099538461538458</v>
      </c>
      <c r="AP81" s="18">
        <v>3</v>
      </c>
      <c r="AQ81" s="20">
        <v>26.75</v>
      </c>
      <c r="AR81" s="16">
        <v>0.40909090909090912</v>
      </c>
      <c r="AS81" s="16">
        <v>0.18181818181818182</v>
      </c>
      <c r="AT81" s="16">
        <v>0</v>
      </c>
      <c r="AU81" s="16">
        <v>0.40909090909090912</v>
      </c>
      <c r="AV81" s="8" t="s">
        <v>44</v>
      </c>
      <c r="AW81" s="8"/>
      <c r="AX81" s="8"/>
      <c r="AY81" s="8"/>
      <c r="AZ81" s="8"/>
      <c r="BA81" s="8"/>
      <c r="BB81" s="8"/>
      <c r="BC81" s="8"/>
      <c r="BD81" s="8"/>
      <c r="BE81" s="8"/>
      <c r="BF81" s="10"/>
      <c r="BG81" s="24" t="s">
        <v>1073</v>
      </c>
      <c r="BH81" s="9">
        <v>119</v>
      </c>
      <c r="BI81" s="21">
        <v>0.70833299999999999</v>
      </c>
      <c r="BJ81" s="9">
        <v>18</v>
      </c>
      <c r="BK81" s="23">
        <v>0.20833333333333334</v>
      </c>
      <c r="BL81" s="23">
        <v>0.95833333333333337</v>
      </c>
      <c r="BM81" s="23">
        <v>0.22916666666666666</v>
      </c>
      <c r="BN81" s="23">
        <v>0.95833333333333337</v>
      </c>
      <c r="BO81" s="23">
        <v>0.33333333333333331</v>
      </c>
      <c r="BP81" s="23">
        <v>0.8125</v>
      </c>
      <c r="BQ81" s="23">
        <v>0.22916666666666666</v>
      </c>
      <c r="BR81" s="23">
        <v>0.8125</v>
      </c>
      <c r="BS81" s="10" t="s">
        <v>34</v>
      </c>
      <c r="BT81" s="10" t="s">
        <v>35</v>
      </c>
      <c r="BU81" s="10" t="s">
        <v>34</v>
      </c>
      <c r="BV81" s="10" t="s">
        <v>91</v>
      </c>
      <c r="BW81" s="10" t="s">
        <v>91</v>
      </c>
      <c r="BX81" s="10" t="s">
        <v>91</v>
      </c>
      <c r="BY81" s="10" t="s">
        <v>34</v>
      </c>
      <c r="BZ81" s="10" t="s">
        <v>91</v>
      </c>
      <c r="CA81" s="10" t="s">
        <v>91</v>
      </c>
      <c r="CB81" s="10" t="s">
        <v>91</v>
      </c>
      <c r="CC81" s="11" t="s">
        <v>44</v>
      </c>
      <c r="CD81" s="11" t="s">
        <v>44</v>
      </c>
      <c r="CE81" s="7"/>
      <c r="CF81" s="7"/>
      <c r="CG81" s="7"/>
      <c r="CH81" s="7" t="s">
        <v>44</v>
      </c>
      <c r="CI81" s="7"/>
      <c r="CJ81" s="7" t="s">
        <v>44</v>
      </c>
      <c r="CK81" s="7" t="s">
        <v>1074</v>
      </c>
      <c r="CL81" s="9" t="s">
        <v>44</v>
      </c>
      <c r="CM81" s="26">
        <v>0.1</v>
      </c>
      <c r="CN81" s="26">
        <v>0</v>
      </c>
      <c r="CO81" s="26">
        <v>0</v>
      </c>
      <c r="CP81" s="26">
        <v>0.1</v>
      </c>
      <c r="CQ81" s="26">
        <v>0.2</v>
      </c>
      <c r="CR81" s="26">
        <v>0.1</v>
      </c>
      <c r="CS81" s="26">
        <v>0.5</v>
      </c>
      <c r="CT81" s="26">
        <v>0</v>
      </c>
      <c r="CU81" s="10" t="s">
        <v>33</v>
      </c>
      <c r="CV81" s="27"/>
      <c r="CW81" s="4" t="s">
        <v>44</v>
      </c>
      <c r="CX81" s="4" t="s">
        <v>1075</v>
      </c>
      <c r="CY81" s="21">
        <v>0.05</v>
      </c>
      <c r="CZ81" s="5">
        <v>0</v>
      </c>
      <c r="DA81" s="5">
        <v>2</v>
      </c>
      <c r="DB81" s="5">
        <v>7</v>
      </c>
      <c r="DC81" s="5">
        <v>0</v>
      </c>
      <c r="DD81" s="5">
        <v>0</v>
      </c>
      <c r="DE81" s="5">
        <v>0</v>
      </c>
      <c r="DF81" s="5">
        <v>4</v>
      </c>
      <c r="DG81" s="5">
        <v>13</v>
      </c>
      <c r="DH81" s="12">
        <v>1</v>
      </c>
      <c r="DI81" s="12">
        <v>2</v>
      </c>
      <c r="DJ81" s="12">
        <v>7</v>
      </c>
      <c r="DK81" s="12">
        <v>0</v>
      </c>
      <c r="DL81" s="12">
        <v>0</v>
      </c>
      <c r="DM81" s="12">
        <v>0</v>
      </c>
      <c r="DN81" s="12">
        <v>4</v>
      </c>
      <c r="DO81" s="12">
        <v>14</v>
      </c>
      <c r="DP81" s="7" t="s">
        <v>34</v>
      </c>
      <c r="DQ81" s="7" t="s">
        <v>35</v>
      </c>
      <c r="DR81" s="7" t="s">
        <v>34</v>
      </c>
      <c r="DS81" s="7" t="s">
        <v>34</v>
      </c>
      <c r="DT81" s="7" t="s">
        <v>34</v>
      </c>
      <c r="DU81" s="7" t="s">
        <v>91</v>
      </c>
      <c r="DV81" s="7" t="s">
        <v>34</v>
      </c>
      <c r="DW81" s="7" t="s">
        <v>34</v>
      </c>
      <c r="DX81" s="7" t="s">
        <v>34</v>
      </c>
      <c r="DY81" s="7" t="s">
        <v>34</v>
      </c>
      <c r="DZ81" s="7" t="s">
        <v>34</v>
      </c>
      <c r="EA81" s="7" t="s">
        <v>34</v>
      </c>
      <c r="EB81" s="7" t="s">
        <v>34</v>
      </c>
      <c r="EC81" s="6"/>
      <c r="ED81" s="6"/>
      <c r="EE81" s="6"/>
      <c r="EF81" s="6"/>
      <c r="EG81" s="63" t="s">
        <v>930</v>
      </c>
      <c r="EH81" s="64" t="s">
        <v>1076</v>
      </c>
      <c r="EI81" s="57"/>
    </row>
    <row r="82" spans="1:139" x14ac:dyDescent="0.2">
      <c r="A82" s="57">
        <v>80</v>
      </c>
      <c r="B82" s="3" t="s">
        <v>612</v>
      </c>
      <c r="C82" s="80"/>
      <c r="D82" s="80"/>
      <c r="E82" s="80"/>
      <c r="F82" s="80"/>
      <c r="G82" s="80"/>
      <c r="H82" s="80"/>
      <c r="I82" s="6" t="s">
        <v>566</v>
      </c>
      <c r="J82" s="6" t="s">
        <v>561</v>
      </c>
      <c r="K82" s="6" t="s">
        <v>33</v>
      </c>
      <c r="L82" s="6" t="s">
        <v>33</v>
      </c>
      <c r="M82" s="6" t="s">
        <v>44</v>
      </c>
      <c r="N82" s="158" t="s">
        <v>33</v>
      </c>
      <c r="O82" s="29">
        <v>3186</v>
      </c>
      <c r="P82" s="29">
        <v>26155</v>
      </c>
      <c r="Q82" s="29">
        <v>2270</v>
      </c>
      <c r="R82" s="30">
        <v>104210</v>
      </c>
      <c r="S82" s="94"/>
      <c r="T82" s="94"/>
      <c r="U82" s="94"/>
      <c r="V82" s="94"/>
      <c r="W82" s="94"/>
      <c r="X82" s="111">
        <v>4</v>
      </c>
      <c r="Y82" s="65">
        <v>1</v>
      </c>
      <c r="Z82" s="65">
        <v>0</v>
      </c>
      <c r="AA82" s="65">
        <v>0</v>
      </c>
      <c r="AB82" s="65">
        <v>0</v>
      </c>
      <c r="AC82" s="65">
        <v>0</v>
      </c>
      <c r="AD82" s="65">
        <v>0</v>
      </c>
      <c r="AE82" s="65">
        <v>0</v>
      </c>
      <c r="AF82" s="65">
        <v>0</v>
      </c>
      <c r="AG82" s="6">
        <v>1</v>
      </c>
      <c r="AH82" s="16">
        <v>1</v>
      </c>
      <c r="AI82" s="17">
        <v>3</v>
      </c>
      <c r="AJ82" s="18">
        <v>4</v>
      </c>
      <c r="AK82" s="18">
        <v>7</v>
      </c>
      <c r="AL82" s="15">
        <f t="shared" si="1"/>
        <v>0.5714285714285714</v>
      </c>
      <c r="AM82" s="19">
        <v>60000</v>
      </c>
      <c r="AN82" s="19">
        <v>200000</v>
      </c>
      <c r="AO82" s="15">
        <v>0.29757</v>
      </c>
      <c r="AP82" s="18">
        <v>5</v>
      </c>
      <c r="AQ82" s="20">
        <v>14</v>
      </c>
      <c r="AR82" s="16">
        <v>0</v>
      </c>
      <c r="AS82" s="16">
        <v>1</v>
      </c>
      <c r="AT82" s="16">
        <v>0</v>
      </c>
      <c r="AU82" s="16">
        <v>0</v>
      </c>
      <c r="AV82" s="66"/>
      <c r="AW82" s="66"/>
      <c r="AX82" s="66"/>
      <c r="AY82" s="66"/>
      <c r="AZ82" s="66"/>
      <c r="BA82" s="66"/>
      <c r="BB82" s="66"/>
      <c r="BC82" s="66"/>
      <c r="BD82" s="66"/>
      <c r="BE82" s="66"/>
      <c r="BF82" s="69"/>
      <c r="BG82" s="67"/>
      <c r="BH82" s="67"/>
      <c r="BI82" s="68"/>
      <c r="BJ82" s="67"/>
      <c r="BK82" s="67"/>
      <c r="BL82" s="67"/>
      <c r="BM82" s="67"/>
      <c r="BN82" s="67"/>
      <c r="BO82" s="67"/>
      <c r="BP82" s="67"/>
      <c r="BQ82" s="67"/>
      <c r="BR82" s="67"/>
      <c r="BS82" s="69"/>
      <c r="BT82" s="69"/>
      <c r="BU82" s="69"/>
      <c r="BV82" s="69"/>
      <c r="BW82" s="69"/>
      <c r="BX82" s="69"/>
      <c r="BY82" s="69"/>
      <c r="BZ82" s="69"/>
      <c r="CA82" s="69"/>
      <c r="CB82" s="69"/>
      <c r="CC82" s="70"/>
      <c r="CD82" s="70"/>
      <c r="CE82" s="71"/>
      <c r="CF82" s="71"/>
      <c r="CG82" s="71"/>
      <c r="CH82" s="71"/>
      <c r="CI82" s="71"/>
      <c r="CJ82" s="71"/>
      <c r="CK82" s="71"/>
      <c r="CL82" s="67"/>
      <c r="CM82" s="72"/>
      <c r="CN82" s="72"/>
      <c r="CO82" s="72"/>
      <c r="CP82" s="72"/>
      <c r="CQ82" s="72"/>
      <c r="CR82" s="72"/>
      <c r="CS82" s="72"/>
      <c r="CT82" s="72"/>
      <c r="CU82" s="69"/>
      <c r="CV82" s="73"/>
      <c r="CW82" s="74"/>
      <c r="CX82" s="74"/>
      <c r="CY82" s="67"/>
      <c r="CZ82" s="75"/>
      <c r="DA82" s="75"/>
      <c r="DB82" s="75"/>
      <c r="DC82" s="75"/>
      <c r="DD82" s="75"/>
      <c r="DE82" s="75"/>
      <c r="DF82" s="75"/>
      <c r="DG82" s="75"/>
      <c r="DH82" s="76"/>
      <c r="DI82" s="76"/>
      <c r="DJ82" s="76"/>
      <c r="DK82" s="76"/>
      <c r="DL82" s="76"/>
      <c r="DM82" s="76"/>
      <c r="DN82" s="76"/>
      <c r="DO82" s="76"/>
      <c r="DP82" s="71"/>
      <c r="DQ82" s="71"/>
      <c r="DR82" s="71"/>
      <c r="DS82" s="71"/>
      <c r="DT82" s="71"/>
      <c r="DU82" s="71"/>
      <c r="DV82" s="71"/>
      <c r="DW82" s="71"/>
      <c r="DX82" s="71"/>
      <c r="DY82" s="71"/>
      <c r="DZ82" s="71"/>
      <c r="EA82" s="71"/>
      <c r="EB82" s="71"/>
      <c r="EC82" s="77"/>
      <c r="ED82" s="77"/>
      <c r="EE82" s="77"/>
      <c r="EF82" s="77"/>
      <c r="EG82" s="78"/>
      <c r="EH82" s="79"/>
      <c r="EI82" s="57"/>
    </row>
    <row r="83" spans="1:139" x14ac:dyDescent="0.2">
      <c r="A83" s="57">
        <v>81</v>
      </c>
      <c r="B83" s="3" t="s">
        <v>847</v>
      </c>
      <c r="C83" s="2" t="s">
        <v>92</v>
      </c>
      <c r="D83" s="2" t="s">
        <v>998</v>
      </c>
      <c r="E83" s="2" t="s">
        <v>93</v>
      </c>
      <c r="F83" s="2" t="s">
        <v>1002</v>
      </c>
      <c r="G83" s="2" t="s">
        <v>688</v>
      </c>
      <c r="H83" s="2" t="s">
        <v>94</v>
      </c>
      <c r="I83" s="6" t="s">
        <v>571</v>
      </c>
      <c r="J83" s="6" t="s">
        <v>561</v>
      </c>
      <c r="K83" s="6" t="s">
        <v>33</v>
      </c>
      <c r="L83" s="6" t="s">
        <v>33</v>
      </c>
      <c r="M83" s="6" t="s">
        <v>44</v>
      </c>
      <c r="N83" s="158" t="s">
        <v>44</v>
      </c>
      <c r="O83" s="29">
        <v>0</v>
      </c>
      <c r="P83" s="29">
        <v>0</v>
      </c>
      <c r="Q83" s="29">
        <v>0</v>
      </c>
      <c r="R83" s="30">
        <v>0</v>
      </c>
      <c r="S83" s="94"/>
      <c r="T83" s="94"/>
      <c r="U83" s="94"/>
      <c r="V83" s="94"/>
      <c r="W83" s="94"/>
      <c r="X83" s="111">
        <v>0</v>
      </c>
      <c r="Y83" s="65">
        <v>0.30769230769230771</v>
      </c>
      <c r="Z83" s="65">
        <v>0.61538461538461542</v>
      </c>
      <c r="AA83" s="65">
        <v>7.6923076923076927E-2</v>
      </c>
      <c r="AB83" s="65">
        <v>0</v>
      </c>
      <c r="AC83" s="65">
        <v>0</v>
      </c>
      <c r="AD83" s="65">
        <v>0</v>
      </c>
      <c r="AE83" s="65">
        <v>0</v>
      </c>
      <c r="AF83" s="65">
        <v>0</v>
      </c>
      <c r="AG83" s="77"/>
      <c r="AH83" s="99"/>
      <c r="AI83" s="100"/>
      <c r="AJ83" s="18">
        <v>9.2307692307692299</v>
      </c>
      <c r="AK83" s="18">
        <v>6.8461538461538458</v>
      </c>
      <c r="AL83" s="15">
        <f t="shared" si="1"/>
        <v>1.348314606741573</v>
      </c>
      <c r="AM83" s="19">
        <v>91000</v>
      </c>
      <c r="AN83" s="19">
        <v>196000</v>
      </c>
      <c r="AO83" s="15">
        <v>0.46358392156862749</v>
      </c>
      <c r="AP83" s="18">
        <v>4</v>
      </c>
      <c r="AQ83" s="20">
        <v>8.5</v>
      </c>
      <c r="AR83" s="16">
        <v>0</v>
      </c>
      <c r="AS83" s="16">
        <v>1</v>
      </c>
      <c r="AT83" s="16">
        <v>0</v>
      </c>
      <c r="AU83" s="16">
        <v>0</v>
      </c>
      <c r="AV83" s="8"/>
      <c r="AW83" s="8" t="s">
        <v>44</v>
      </c>
      <c r="AX83" s="8" t="s">
        <v>44</v>
      </c>
      <c r="AY83" s="8"/>
      <c r="AZ83" s="8"/>
      <c r="BA83" s="8"/>
      <c r="BB83" s="8"/>
      <c r="BC83" s="8"/>
      <c r="BD83" s="8"/>
      <c r="BE83" s="8"/>
      <c r="BF83" s="10"/>
      <c r="BG83" s="24" t="s">
        <v>793</v>
      </c>
      <c r="BH83" s="9">
        <v>45.000000000000007</v>
      </c>
      <c r="BI83" s="21">
        <v>0.2678571428571429</v>
      </c>
      <c r="BJ83" s="9">
        <v>9.0000000000000018</v>
      </c>
      <c r="BK83" s="23">
        <v>0.33333333333333331</v>
      </c>
      <c r="BL83" s="23">
        <v>0.70833333333333337</v>
      </c>
      <c r="BM83" s="9" t="s">
        <v>767</v>
      </c>
      <c r="BN83" s="9" t="s">
        <v>767</v>
      </c>
      <c r="BO83" s="9" t="s">
        <v>767</v>
      </c>
      <c r="BP83" s="9" t="s">
        <v>767</v>
      </c>
      <c r="BQ83" s="9" t="s">
        <v>767</v>
      </c>
      <c r="BR83" s="9" t="s">
        <v>767</v>
      </c>
      <c r="BS83" s="10" t="s">
        <v>34</v>
      </c>
      <c r="BT83" s="10" t="s">
        <v>91</v>
      </c>
      <c r="BU83" s="10" t="s">
        <v>34</v>
      </c>
      <c r="BV83" s="10" t="s">
        <v>91</v>
      </c>
      <c r="BW83" s="10" t="s">
        <v>91</v>
      </c>
      <c r="BX83" s="10" t="s">
        <v>91</v>
      </c>
      <c r="BY83" s="10" t="s">
        <v>34</v>
      </c>
      <c r="BZ83" s="10" t="s">
        <v>34</v>
      </c>
      <c r="CA83" s="10" t="s">
        <v>91</v>
      </c>
      <c r="CB83" s="10" t="s">
        <v>34</v>
      </c>
      <c r="CC83" s="11" t="s">
        <v>44</v>
      </c>
      <c r="CD83" s="11" t="s">
        <v>44</v>
      </c>
      <c r="CE83" s="7"/>
      <c r="CF83" s="7"/>
      <c r="CG83" s="7"/>
      <c r="CH83" s="7"/>
      <c r="CI83" s="7" t="s">
        <v>44</v>
      </c>
      <c r="CJ83" s="7"/>
      <c r="CK83" s="7"/>
      <c r="CL83" s="9"/>
      <c r="CM83" s="26">
        <v>0</v>
      </c>
      <c r="CN83" s="26">
        <v>0</v>
      </c>
      <c r="CO83" s="26">
        <v>0</v>
      </c>
      <c r="CP83" s="26">
        <v>0</v>
      </c>
      <c r="CQ83" s="26">
        <v>0</v>
      </c>
      <c r="CR83" s="26">
        <v>0.2</v>
      </c>
      <c r="CS83" s="26">
        <v>0</v>
      </c>
      <c r="CT83" s="26">
        <v>0.8</v>
      </c>
      <c r="CU83" s="10" t="s">
        <v>33</v>
      </c>
      <c r="CV83" s="27"/>
      <c r="CW83" s="4" t="s">
        <v>33</v>
      </c>
      <c r="CX83" s="4"/>
      <c r="CY83" s="21">
        <v>0.1</v>
      </c>
      <c r="CZ83" s="5">
        <v>1</v>
      </c>
      <c r="DA83" s="5">
        <v>2</v>
      </c>
      <c r="DB83" s="5">
        <v>0</v>
      </c>
      <c r="DC83" s="5">
        <v>0</v>
      </c>
      <c r="DD83" s="5">
        <v>0</v>
      </c>
      <c r="DE83" s="5">
        <v>0</v>
      </c>
      <c r="DF83" s="5">
        <v>0</v>
      </c>
      <c r="DG83" s="5">
        <v>3</v>
      </c>
      <c r="DH83" s="12">
        <v>1</v>
      </c>
      <c r="DI83" s="12">
        <v>0</v>
      </c>
      <c r="DJ83" s="12">
        <v>0</v>
      </c>
      <c r="DK83" s="12">
        <v>0</v>
      </c>
      <c r="DL83" s="12">
        <v>0</v>
      </c>
      <c r="DM83" s="12">
        <v>0</v>
      </c>
      <c r="DN83" s="12">
        <v>0</v>
      </c>
      <c r="DO83" s="12">
        <v>1</v>
      </c>
      <c r="DP83" s="7" t="s">
        <v>35</v>
      </c>
      <c r="DQ83" s="7" t="s">
        <v>35</v>
      </c>
      <c r="DR83" s="7" t="s">
        <v>34</v>
      </c>
      <c r="DS83" s="7" t="s">
        <v>34</v>
      </c>
      <c r="DT83" s="7" t="s">
        <v>34</v>
      </c>
      <c r="DU83" s="7" t="s">
        <v>34</v>
      </c>
      <c r="DV83" s="7" t="s">
        <v>34</v>
      </c>
      <c r="DW83" s="7" t="s">
        <v>34</v>
      </c>
      <c r="DX83" s="7" t="s">
        <v>34</v>
      </c>
      <c r="DY83" s="7" t="s">
        <v>34</v>
      </c>
      <c r="DZ83" s="7" t="s">
        <v>34</v>
      </c>
      <c r="EA83" s="7" t="s">
        <v>34</v>
      </c>
      <c r="EB83" s="7" t="s">
        <v>34</v>
      </c>
      <c r="EC83" s="6" t="s">
        <v>44</v>
      </c>
      <c r="ED83" s="6"/>
      <c r="EE83" s="6"/>
      <c r="EF83" s="6"/>
      <c r="EG83" s="63" t="s">
        <v>924</v>
      </c>
      <c r="EH83" s="64" t="s">
        <v>925</v>
      </c>
      <c r="EI83" s="57"/>
    </row>
    <row r="84" spans="1:139" x14ac:dyDescent="0.2">
      <c r="A84" s="57">
        <v>82</v>
      </c>
      <c r="B84" s="3" t="s">
        <v>268</v>
      </c>
      <c r="C84" s="2" t="s">
        <v>268</v>
      </c>
      <c r="D84" s="2" t="s">
        <v>269</v>
      </c>
      <c r="E84" s="2" t="s">
        <v>270</v>
      </c>
      <c r="F84" s="2" t="s">
        <v>271</v>
      </c>
      <c r="G84" s="2" t="s">
        <v>272</v>
      </c>
      <c r="H84" s="2" t="s">
        <v>273</v>
      </c>
      <c r="I84" s="6" t="s">
        <v>571</v>
      </c>
      <c r="J84" s="6" t="s">
        <v>557</v>
      </c>
      <c r="K84" s="6" t="s">
        <v>33</v>
      </c>
      <c r="L84" s="6" t="s">
        <v>44</v>
      </c>
      <c r="M84" s="6" t="s">
        <v>33</v>
      </c>
      <c r="N84" s="158" t="s">
        <v>44</v>
      </c>
      <c r="O84" s="29">
        <v>79747</v>
      </c>
      <c r="P84" s="29">
        <v>384318</v>
      </c>
      <c r="Q84" s="29">
        <v>26192</v>
      </c>
      <c r="R84" s="30">
        <v>1150552</v>
      </c>
      <c r="S84" s="22">
        <v>0.79588493175449693</v>
      </c>
      <c r="T84" s="22">
        <v>4.3077583629423093E-2</v>
      </c>
      <c r="U84" s="22">
        <v>0.15935133744498292</v>
      </c>
      <c r="V84" s="22">
        <v>1.6861471710970038E-3</v>
      </c>
      <c r="W84" s="22">
        <v>0</v>
      </c>
      <c r="X84" s="111">
        <v>19</v>
      </c>
      <c r="Y84" s="65">
        <v>8.6956521739130432E-2</v>
      </c>
      <c r="Z84" s="65">
        <v>0.13043478260869565</v>
      </c>
      <c r="AA84" s="65">
        <v>0.69565217391304346</v>
      </c>
      <c r="AB84" s="65">
        <v>0</v>
      </c>
      <c r="AC84" s="65">
        <v>0</v>
      </c>
      <c r="AD84" s="65">
        <v>0</v>
      </c>
      <c r="AE84" s="65">
        <v>8.6956521739130432E-2</v>
      </c>
      <c r="AF84" s="65">
        <v>0</v>
      </c>
      <c r="AG84" s="6">
        <v>18</v>
      </c>
      <c r="AH84" s="16">
        <v>0.78260869565217395</v>
      </c>
      <c r="AI84" s="17">
        <v>1.5555555555555556</v>
      </c>
      <c r="AJ84" s="18">
        <v>10.130434782608695</v>
      </c>
      <c r="AK84" s="18">
        <v>4.8695652173913047</v>
      </c>
      <c r="AL84" s="15">
        <f t="shared" si="1"/>
        <v>2.0803571428571428</v>
      </c>
      <c r="AM84" s="19">
        <v>166000</v>
      </c>
      <c r="AN84" s="19">
        <v>135000</v>
      </c>
      <c r="AO84" s="15">
        <v>1.2289090322580645</v>
      </c>
      <c r="AP84" s="18">
        <v>3.2608695652173911</v>
      </c>
      <c r="AQ84" s="20">
        <v>13.333333333333334</v>
      </c>
      <c r="AR84" s="16">
        <v>0.43478260869565216</v>
      </c>
      <c r="AS84" s="16">
        <v>0.56521739130434778</v>
      </c>
      <c r="AT84" s="16">
        <v>0</v>
      </c>
      <c r="AU84" s="16">
        <v>0</v>
      </c>
      <c r="AV84" s="8" t="s">
        <v>44</v>
      </c>
      <c r="AW84" s="8" t="s">
        <v>44</v>
      </c>
      <c r="AX84" s="8" t="s">
        <v>44</v>
      </c>
      <c r="AY84" s="8"/>
      <c r="AZ84" s="8"/>
      <c r="BA84" s="8" t="s">
        <v>44</v>
      </c>
      <c r="BB84" s="8" t="s">
        <v>44</v>
      </c>
      <c r="BC84" s="8" t="s">
        <v>44</v>
      </c>
      <c r="BD84" s="8"/>
      <c r="BE84" s="8"/>
      <c r="BF84" s="10"/>
      <c r="BG84" s="24" t="s">
        <v>810</v>
      </c>
      <c r="BH84" s="9">
        <v>84.999999999999986</v>
      </c>
      <c r="BI84" s="21">
        <v>0.50595238095238082</v>
      </c>
      <c r="BJ84" s="9">
        <v>13.999999999999998</v>
      </c>
      <c r="BK84" s="23">
        <v>0.20833333333333334</v>
      </c>
      <c r="BL84" s="23">
        <v>0.79166666666666663</v>
      </c>
      <c r="BM84" s="23">
        <v>0.16666666666666666</v>
      </c>
      <c r="BN84" s="23">
        <v>0.79166666666666663</v>
      </c>
      <c r="BO84" s="9" t="s">
        <v>767</v>
      </c>
      <c r="BP84" s="9" t="s">
        <v>767</v>
      </c>
      <c r="BQ84" s="23">
        <v>0.16666666666666666</v>
      </c>
      <c r="BR84" s="23">
        <v>0.79166666666666663</v>
      </c>
      <c r="BS84" s="10" t="s">
        <v>34</v>
      </c>
      <c r="BT84" s="10" t="s">
        <v>91</v>
      </c>
      <c r="BU84" s="10" t="s">
        <v>91</v>
      </c>
      <c r="BV84" s="10" t="s">
        <v>91</v>
      </c>
      <c r="BW84" s="10" t="s">
        <v>91</v>
      </c>
      <c r="BX84" s="10" t="s">
        <v>91</v>
      </c>
      <c r="BY84" s="10" t="s">
        <v>91</v>
      </c>
      <c r="BZ84" s="10" t="s">
        <v>34</v>
      </c>
      <c r="CA84" s="10" t="s">
        <v>91</v>
      </c>
      <c r="CB84" s="10" t="s">
        <v>91</v>
      </c>
      <c r="CC84" s="11" t="s">
        <v>33</v>
      </c>
      <c r="CD84" s="11" t="s">
        <v>44</v>
      </c>
      <c r="CE84" s="7"/>
      <c r="CF84" s="7"/>
      <c r="CG84" s="7" t="s">
        <v>44</v>
      </c>
      <c r="CH84" s="7" t="s">
        <v>44</v>
      </c>
      <c r="CI84" s="7" t="s">
        <v>44</v>
      </c>
      <c r="CJ84" s="7" t="s">
        <v>44</v>
      </c>
      <c r="CK84" s="7" t="s">
        <v>274</v>
      </c>
      <c r="CL84" s="9" t="s">
        <v>44</v>
      </c>
      <c r="CM84" s="26">
        <v>0.2</v>
      </c>
      <c r="CN84" s="26">
        <v>0</v>
      </c>
      <c r="CO84" s="26">
        <v>0.02</v>
      </c>
      <c r="CP84" s="26">
        <v>0.01</v>
      </c>
      <c r="CQ84" s="26">
        <v>0.2</v>
      </c>
      <c r="CR84" s="26">
        <v>0.2</v>
      </c>
      <c r="CS84" s="26">
        <v>0.37</v>
      </c>
      <c r="CT84" s="26">
        <v>0</v>
      </c>
      <c r="CU84" s="10" t="s">
        <v>33</v>
      </c>
      <c r="CV84" s="27"/>
      <c r="CW84" s="4" t="s">
        <v>44</v>
      </c>
      <c r="CX84" s="4" t="s">
        <v>275</v>
      </c>
      <c r="CY84" s="21">
        <v>0.2</v>
      </c>
      <c r="CZ84" s="5">
        <v>5</v>
      </c>
      <c r="DA84" s="5">
        <v>5</v>
      </c>
      <c r="DB84" s="5">
        <v>10</v>
      </c>
      <c r="DC84" s="5">
        <v>0</v>
      </c>
      <c r="DD84" s="5">
        <v>0</v>
      </c>
      <c r="DE84" s="5">
        <v>0</v>
      </c>
      <c r="DF84" s="5">
        <v>2</v>
      </c>
      <c r="DG84" s="5">
        <v>22</v>
      </c>
      <c r="DH84" s="12">
        <v>0</v>
      </c>
      <c r="DI84" s="12">
        <v>5</v>
      </c>
      <c r="DJ84" s="12">
        <v>0</v>
      </c>
      <c r="DK84" s="12">
        <v>0</v>
      </c>
      <c r="DL84" s="12">
        <v>0</v>
      </c>
      <c r="DM84" s="12">
        <v>0</v>
      </c>
      <c r="DN84" s="12">
        <v>0</v>
      </c>
      <c r="DO84" s="12">
        <v>5</v>
      </c>
      <c r="DP84" s="7" t="s">
        <v>34</v>
      </c>
      <c r="DQ84" s="7" t="s">
        <v>34</v>
      </c>
      <c r="DR84" s="7" t="s">
        <v>34</v>
      </c>
      <c r="DS84" s="7" t="s">
        <v>34</v>
      </c>
      <c r="DT84" s="7" t="s">
        <v>35</v>
      </c>
      <c r="DU84" s="7" t="s">
        <v>34</v>
      </c>
      <c r="DV84" s="7" t="s">
        <v>91</v>
      </c>
      <c r="DW84" s="7" t="s">
        <v>34</v>
      </c>
      <c r="DX84" s="7" t="s">
        <v>34</v>
      </c>
      <c r="DY84" s="7" t="s">
        <v>34</v>
      </c>
      <c r="DZ84" s="7" t="s">
        <v>34</v>
      </c>
      <c r="EA84" s="7" t="s">
        <v>34</v>
      </c>
      <c r="EB84" s="7" t="s">
        <v>34</v>
      </c>
      <c r="EC84" s="6" t="s">
        <v>44</v>
      </c>
      <c r="ED84" s="6" t="s">
        <v>44</v>
      </c>
      <c r="EE84" s="6" t="s">
        <v>44</v>
      </c>
      <c r="EF84" s="6"/>
      <c r="EG84" s="63" t="s">
        <v>926</v>
      </c>
      <c r="EH84" s="64" t="s">
        <v>927</v>
      </c>
      <c r="EI84" s="57"/>
    </row>
    <row r="85" spans="1:139" x14ac:dyDescent="0.2">
      <c r="A85" s="57">
        <v>83</v>
      </c>
      <c r="B85" s="3" t="s">
        <v>207</v>
      </c>
      <c r="C85" s="2" t="s">
        <v>208</v>
      </c>
      <c r="D85" s="2" t="s">
        <v>209</v>
      </c>
      <c r="E85" s="2" t="s">
        <v>210</v>
      </c>
      <c r="F85" s="2" t="s">
        <v>211</v>
      </c>
      <c r="G85" s="2" t="s">
        <v>689</v>
      </c>
      <c r="H85" s="2" t="s">
        <v>212</v>
      </c>
      <c r="I85" s="6" t="s">
        <v>571</v>
      </c>
      <c r="J85" s="6" t="s">
        <v>562</v>
      </c>
      <c r="K85" s="6" t="s">
        <v>44</v>
      </c>
      <c r="L85" s="6" t="s">
        <v>33</v>
      </c>
      <c r="M85" s="6" t="s">
        <v>33</v>
      </c>
      <c r="N85" s="158" t="s">
        <v>44</v>
      </c>
      <c r="O85" s="29">
        <v>3243250</v>
      </c>
      <c r="P85" s="29">
        <v>1961944</v>
      </c>
      <c r="Q85" s="29">
        <v>177809</v>
      </c>
      <c r="R85" s="30">
        <v>12611254</v>
      </c>
      <c r="S85" s="22">
        <v>0.64174141603999091</v>
      </c>
      <c r="T85" s="22">
        <v>0.27660056644644537</v>
      </c>
      <c r="U85" s="22">
        <v>8.1059980236699691E-2</v>
      </c>
      <c r="V85" s="22">
        <v>5.9803727686398198E-4</v>
      </c>
      <c r="W85" s="22">
        <v>0</v>
      </c>
      <c r="X85" s="111">
        <v>67</v>
      </c>
      <c r="Y85" s="65">
        <v>0</v>
      </c>
      <c r="Z85" s="65">
        <v>0</v>
      </c>
      <c r="AA85" s="65">
        <v>0.19047619047619047</v>
      </c>
      <c r="AB85" s="65">
        <v>0.79047619047619044</v>
      </c>
      <c r="AC85" s="65">
        <v>0</v>
      </c>
      <c r="AD85" s="65">
        <v>0</v>
      </c>
      <c r="AE85" s="65">
        <v>1.9047619047619049E-2</v>
      </c>
      <c r="AF85" s="65">
        <v>0</v>
      </c>
      <c r="AG85" s="6">
        <v>89</v>
      </c>
      <c r="AH85" s="16">
        <v>0.83177570093457942</v>
      </c>
      <c r="AI85" s="17">
        <v>2.202247191011236</v>
      </c>
      <c r="AJ85" s="18">
        <v>9.074766355140186</v>
      </c>
      <c r="AK85" s="18">
        <v>11.323809523809524</v>
      </c>
      <c r="AL85" s="15">
        <f t="shared" si="1"/>
        <v>0.80138811378445707</v>
      </c>
      <c r="AM85" s="19">
        <v>203000</v>
      </c>
      <c r="AN85" s="19">
        <v>441000</v>
      </c>
      <c r="AO85" s="15">
        <v>0.45946059425526331</v>
      </c>
      <c r="AP85" s="18">
        <v>3.7289719626168223</v>
      </c>
      <c r="AQ85" s="20">
        <v>21.720930232558139</v>
      </c>
      <c r="AR85" s="16">
        <v>0.57943925233644855</v>
      </c>
      <c r="AS85" s="16">
        <v>1.8691588785046728E-2</v>
      </c>
      <c r="AT85" s="16">
        <v>0.40186915887850466</v>
      </c>
      <c r="AU85" s="16">
        <v>0</v>
      </c>
      <c r="AV85" s="8" t="s">
        <v>44</v>
      </c>
      <c r="AW85" s="8" t="s">
        <v>44</v>
      </c>
      <c r="AX85" s="8" t="s">
        <v>44</v>
      </c>
      <c r="AY85" s="8" t="s">
        <v>44</v>
      </c>
      <c r="AZ85" s="8" t="s">
        <v>44</v>
      </c>
      <c r="BA85" s="8" t="s">
        <v>44</v>
      </c>
      <c r="BB85" s="8"/>
      <c r="BC85" s="8"/>
      <c r="BD85" s="8"/>
      <c r="BE85" s="8"/>
      <c r="BF85" s="10"/>
      <c r="BG85" s="24" t="s">
        <v>771</v>
      </c>
      <c r="BH85" s="9">
        <v>113.5</v>
      </c>
      <c r="BI85" s="21">
        <v>0.67559523809523814</v>
      </c>
      <c r="BJ85" s="9">
        <v>17</v>
      </c>
      <c r="BK85" s="23">
        <v>0.25</v>
      </c>
      <c r="BL85" s="23">
        <v>0.95833333333333337</v>
      </c>
      <c r="BM85" s="23">
        <v>0.25</v>
      </c>
      <c r="BN85" s="23">
        <v>0.95833333333333337</v>
      </c>
      <c r="BO85" s="23">
        <v>0.375</v>
      </c>
      <c r="BP85" s="23">
        <v>0.85416666666666663</v>
      </c>
      <c r="BQ85" s="23">
        <v>0.375</v>
      </c>
      <c r="BR85" s="23">
        <v>0.85416666666666663</v>
      </c>
      <c r="BS85" s="10" t="s">
        <v>34</v>
      </c>
      <c r="BT85" s="10" t="s">
        <v>91</v>
      </c>
      <c r="BU85" s="10" t="s">
        <v>91</v>
      </c>
      <c r="BV85" s="10" t="s">
        <v>91</v>
      </c>
      <c r="BW85" s="10" t="s">
        <v>91</v>
      </c>
      <c r="BX85" s="10" t="s">
        <v>91</v>
      </c>
      <c r="BY85" s="10" t="s">
        <v>34</v>
      </c>
      <c r="BZ85" s="10" t="s">
        <v>91</v>
      </c>
      <c r="CA85" s="10" t="s">
        <v>91</v>
      </c>
      <c r="CB85" s="10" t="s">
        <v>91</v>
      </c>
      <c r="CC85" s="11" t="s">
        <v>44</v>
      </c>
      <c r="CD85" s="11" t="s">
        <v>33</v>
      </c>
      <c r="CE85" s="7"/>
      <c r="CF85" s="7" t="s">
        <v>44</v>
      </c>
      <c r="CG85" s="7" t="s">
        <v>44</v>
      </c>
      <c r="CH85" s="7"/>
      <c r="CI85" s="7"/>
      <c r="CJ85" s="7" t="s">
        <v>44</v>
      </c>
      <c r="CK85" s="7"/>
      <c r="CL85" s="9" t="s">
        <v>44</v>
      </c>
      <c r="CM85" s="26">
        <v>0.14000000000000001</v>
      </c>
      <c r="CN85" s="26">
        <v>0</v>
      </c>
      <c r="CO85" s="26">
        <v>0.01</v>
      </c>
      <c r="CP85" s="26">
        <v>0</v>
      </c>
      <c r="CQ85" s="26">
        <v>0.44</v>
      </c>
      <c r="CR85" s="26">
        <v>0</v>
      </c>
      <c r="CS85" s="26">
        <v>0</v>
      </c>
      <c r="CT85" s="26">
        <v>0.41</v>
      </c>
      <c r="CU85" s="10" t="s">
        <v>44</v>
      </c>
      <c r="CV85" s="27">
        <v>2009</v>
      </c>
      <c r="CW85" s="4" t="s">
        <v>33</v>
      </c>
      <c r="CX85" s="4"/>
      <c r="CY85" s="21">
        <v>0.2</v>
      </c>
      <c r="CZ85" s="5">
        <v>0</v>
      </c>
      <c r="DA85" s="5">
        <v>0</v>
      </c>
      <c r="DB85" s="5">
        <v>0</v>
      </c>
      <c r="DC85" s="5">
        <v>15</v>
      </c>
      <c r="DD85" s="5">
        <v>0</v>
      </c>
      <c r="DE85" s="5">
        <v>0</v>
      </c>
      <c r="DF85" s="5">
        <v>1</v>
      </c>
      <c r="DG85" s="5">
        <v>16</v>
      </c>
      <c r="DH85" s="12">
        <v>0</v>
      </c>
      <c r="DI85" s="12">
        <v>0</v>
      </c>
      <c r="DJ85" s="12">
        <v>1</v>
      </c>
      <c r="DK85" s="12">
        <v>8</v>
      </c>
      <c r="DL85" s="12">
        <v>0</v>
      </c>
      <c r="DM85" s="12">
        <v>0</v>
      </c>
      <c r="DN85" s="12">
        <v>0</v>
      </c>
      <c r="DO85" s="12">
        <v>9</v>
      </c>
      <c r="DP85" s="7" t="s">
        <v>34</v>
      </c>
      <c r="DQ85" s="7" t="s">
        <v>35</v>
      </c>
      <c r="DR85" s="7" t="s">
        <v>34</v>
      </c>
      <c r="DS85" s="7" t="s">
        <v>34</v>
      </c>
      <c r="DT85" s="7" t="s">
        <v>34</v>
      </c>
      <c r="DU85" s="7" t="s">
        <v>34</v>
      </c>
      <c r="DV85" s="7" t="s">
        <v>34</v>
      </c>
      <c r="DW85" s="7" t="s">
        <v>34</v>
      </c>
      <c r="DX85" s="7" t="s">
        <v>34</v>
      </c>
      <c r="DY85" s="7" t="s">
        <v>34</v>
      </c>
      <c r="DZ85" s="7" t="s">
        <v>34</v>
      </c>
      <c r="EA85" s="7" t="s">
        <v>34</v>
      </c>
      <c r="EB85" s="7" t="s">
        <v>34</v>
      </c>
      <c r="EC85" s="6" t="s">
        <v>44</v>
      </c>
      <c r="ED85" s="6"/>
      <c r="EE85" s="6"/>
      <c r="EF85" s="6"/>
      <c r="EG85" s="63" t="s">
        <v>928</v>
      </c>
      <c r="EH85" s="64" t="s">
        <v>929</v>
      </c>
      <c r="EI85" s="57"/>
    </row>
    <row r="86" spans="1:139" x14ac:dyDescent="0.2">
      <c r="A86" s="57">
        <v>84</v>
      </c>
      <c r="B86" s="3" t="s">
        <v>228</v>
      </c>
      <c r="C86" s="2" t="s">
        <v>229</v>
      </c>
      <c r="D86" s="2" t="s">
        <v>230</v>
      </c>
      <c r="E86" s="2"/>
      <c r="F86" s="2" t="s">
        <v>231</v>
      </c>
      <c r="G86" s="2" t="s">
        <v>232</v>
      </c>
      <c r="H86" s="2" t="s">
        <v>233</v>
      </c>
      <c r="I86" s="6" t="s">
        <v>571</v>
      </c>
      <c r="J86" s="6" t="s">
        <v>557</v>
      </c>
      <c r="K86" s="6" t="s">
        <v>33</v>
      </c>
      <c r="L86" s="6" t="s">
        <v>44</v>
      </c>
      <c r="M86" s="6" t="s">
        <v>33</v>
      </c>
      <c r="N86" s="158" t="s">
        <v>44</v>
      </c>
      <c r="O86" s="29">
        <v>98646</v>
      </c>
      <c r="P86" s="29">
        <v>247305</v>
      </c>
      <c r="Q86" s="29">
        <v>13127</v>
      </c>
      <c r="R86" s="30">
        <v>761684</v>
      </c>
      <c r="S86" s="22">
        <v>0.62402912493895102</v>
      </c>
      <c r="T86" s="22">
        <v>9.8122055865687077E-2</v>
      </c>
      <c r="U86" s="22">
        <v>0.27784881919536186</v>
      </c>
      <c r="V86" s="22">
        <v>0</v>
      </c>
      <c r="W86" s="22">
        <v>0</v>
      </c>
      <c r="X86" s="111">
        <v>19</v>
      </c>
      <c r="Y86" s="65">
        <v>0</v>
      </c>
      <c r="Z86" s="65">
        <v>0.14285714285714285</v>
      </c>
      <c r="AA86" s="65">
        <v>0.7142857142857143</v>
      </c>
      <c r="AB86" s="65">
        <v>0.14285714285714285</v>
      </c>
      <c r="AC86" s="65">
        <v>0</v>
      </c>
      <c r="AD86" s="65">
        <v>0</v>
      </c>
      <c r="AE86" s="65">
        <v>0</v>
      </c>
      <c r="AF86" s="65">
        <v>0</v>
      </c>
      <c r="AG86" s="6">
        <v>21</v>
      </c>
      <c r="AH86" s="16">
        <v>1</v>
      </c>
      <c r="AI86" s="17">
        <v>1.7619047619047619</v>
      </c>
      <c r="AJ86" s="18">
        <v>7.1428571428571432</v>
      </c>
      <c r="AK86" s="18">
        <v>5.333333333333333</v>
      </c>
      <c r="AL86" s="15">
        <f t="shared" si="1"/>
        <v>1.3392857142857144</v>
      </c>
      <c r="AM86" s="19">
        <v>114000</v>
      </c>
      <c r="AN86" s="19">
        <v>155000</v>
      </c>
      <c r="AO86" s="15">
        <v>0.73587784615384622</v>
      </c>
      <c r="AP86" s="18">
        <v>3.2857142857142856</v>
      </c>
      <c r="AQ86" s="20">
        <v>21.095238095238095</v>
      </c>
      <c r="AR86" s="16">
        <v>0.5714285714285714</v>
      </c>
      <c r="AS86" s="16">
        <v>0.2857142857142857</v>
      </c>
      <c r="AT86" s="16">
        <v>0.14285714285714285</v>
      </c>
      <c r="AU86" s="16">
        <v>0</v>
      </c>
      <c r="AV86" s="8" t="s">
        <v>44</v>
      </c>
      <c r="AW86" s="8" t="s">
        <v>44</v>
      </c>
      <c r="AX86" s="8" t="s">
        <v>44</v>
      </c>
      <c r="AY86" s="8"/>
      <c r="AZ86" s="8"/>
      <c r="BA86" s="8" t="s">
        <v>44</v>
      </c>
      <c r="BB86" s="8" t="s">
        <v>44</v>
      </c>
      <c r="BC86" s="8"/>
      <c r="BD86" s="8"/>
      <c r="BE86" s="8"/>
      <c r="BF86" s="10"/>
      <c r="BG86" s="24" t="s">
        <v>772</v>
      </c>
      <c r="BH86" s="9">
        <v>103</v>
      </c>
      <c r="BI86" s="21">
        <v>0.61309523809523814</v>
      </c>
      <c r="BJ86" s="9">
        <v>15</v>
      </c>
      <c r="BK86" s="23">
        <v>0.22916666666666666</v>
      </c>
      <c r="BL86" s="23">
        <v>0.85416666666666663</v>
      </c>
      <c r="BM86" s="23">
        <v>0.22916666666666666</v>
      </c>
      <c r="BN86" s="23">
        <v>0.85416666666666663</v>
      </c>
      <c r="BO86" s="23">
        <v>0.27083333333333331</v>
      </c>
      <c r="BP86" s="23">
        <v>0.8125</v>
      </c>
      <c r="BQ86" s="23">
        <v>0.27083333333333331</v>
      </c>
      <c r="BR86" s="23">
        <v>0.8125</v>
      </c>
      <c r="BS86" s="10" t="s">
        <v>34</v>
      </c>
      <c r="BT86" s="10" t="s">
        <v>91</v>
      </c>
      <c r="BU86" s="10" t="s">
        <v>34</v>
      </c>
      <c r="BV86" s="10" t="s">
        <v>91</v>
      </c>
      <c r="BW86" s="10" t="s">
        <v>91</v>
      </c>
      <c r="BX86" s="10" t="s">
        <v>34</v>
      </c>
      <c r="BY86" s="10" t="s">
        <v>34</v>
      </c>
      <c r="BZ86" s="10" t="s">
        <v>34</v>
      </c>
      <c r="CA86" s="10" t="s">
        <v>91</v>
      </c>
      <c r="CB86" s="10" t="s">
        <v>91</v>
      </c>
      <c r="CC86" s="11" t="s">
        <v>33</v>
      </c>
      <c r="CD86" s="11" t="s">
        <v>44</v>
      </c>
      <c r="CE86" s="7"/>
      <c r="CF86" s="7" t="s">
        <v>44</v>
      </c>
      <c r="CG86" s="7"/>
      <c r="CH86" s="7" t="s">
        <v>44</v>
      </c>
      <c r="CI86" s="7"/>
      <c r="CJ86" s="7"/>
      <c r="CK86" s="7" t="s">
        <v>234</v>
      </c>
      <c r="CL86" s="9"/>
      <c r="CM86" s="26">
        <v>0.4</v>
      </c>
      <c r="CN86" s="26">
        <v>0</v>
      </c>
      <c r="CO86" s="26">
        <v>0</v>
      </c>
      <c r="CP86" s="26">
        <v>0.05</v>
      </c>
      <c r="CQ86" s="26">
        <v>0.05</v>
      </c>
      <c r="CR86" s="26">
        <v>0.05</v>
      </c>
      <c r="CS86" s="26">
        <v>0.05</v>
      </c>
      <c r="CT86" s="26">
        <v>0.4</v>
      </c>
      <c r="CU86" s="10" t="s">
        <v>44</v>
      </c>
      <c r="CV86" s="27">
        <v>2005</v>
      </c>
      <c r="CW86" s="4" t="s">
        <v>33</v>
      </c>
      <c r="CX86" s="4"/>
      <c r="CY86" s="21">
        <v>0.15</v>
      </c>
      <c r="CZ86" s="5">
        <v>1</v>
      </c>
      <c r="DA86" s="5">
        <v>1</v>
      </c>
      <c r="DB86" s="5">
        <v>3</v>
      </c>
      <c r="DC86" s="5">
        <v>4</v>
      </c>
      <c r="DD86" s="5">
        <v>0</v>
      </c>
      <c r="DE86" s="5">
        <v>0</v>
      </c>
      <c r="DF86" s="5">
        <v>0</v>
      </c>
      <c r="DG86" s="5">
        <v>9</v>
      </c>
      <c r="DH86" s="12">
        <v>1</v>
      </c>
      <c r="DI86" s="12">
        <v>0</v>
      </c>
      <c r="DJ86" s="12">
        <v>2</v>
      </c>
      <c r="DK86" s="12">
        <v>3</v>
      </c>
      <c r="DL86" s="12">
        <v>0</v>
      </c>
      <c r="DM86" s="12">
        <v>0</v>
      </c>
      <c r="DN86" s="12">
        <v>0</v>
      </c>
      <c r="DO86" s="12">
        <v>6</v>
      </c>
      <c r="DP86" s="7" t="s">
        <v>34</v>
      </c>
      <c r="DQ86" s="7" t="s">
        <v>35</v>
      </c>
      <c r="DR86" s="7" t="s">
        <v>34</v>
      </c>
      <c r="DS86" s="7" t="s">
        <v>35</v>
      </c>
      <c r="DT86" s="7" t="s">
        <v>35</v>
      </c>
      <c r="DU86" s="7" t="s">
        <v>35</v>
      </c>
      <c r="DV86" s="7" t="s">
        <v>34</v>
      </c>
      <c r="DW86" s="7" t="s">
        <v>34</v>
      </c>
      <c r="DX86" s="7" t="s">
        <v>34</v>
      </c>
      <c r="DY86" s="7" t="s">
        <v>34</v>
      </c>
      <c r="DZ86" s="7" t="s">
        <v>34</v>
      </c>
      <c r="EA86" s="7" t="s">
        <v>34</v>
      </c>
      <c r="EB86" s="7" t="s">
        <v>34</v>
      </c>
      <c r="EC86" s="6"/>
      <c r="ED86" s="6" t="s">
        <v>44</v>
      </c>
      <c r="EE86" s="6"/>
      <c r="EF86" s="6"/>
      <c r="EG86" s="63" t="s">
        <v>930</v>
      </c>
      <c r="EH86" s="64" t="s">
        <v>931</v>
      </c>
      <c r="EI86" s="57"/>
    </row>
    <row r="87" spans="1:139" x14ac:dyDescent="0.2">
      <c r="A87" s="57">
        <v>85</v>
      </c>
      <c r="B87" s="3" t="s">
        <v>251</v>
      </c>
      <c r="C87" s="2" t="s">
        <v>132</v>
      </c>
      <c r="D87" s="2" t="s">
        <v>252</v>
      </c>
      <c r="E87" s="2" t="s">
        <v>133</v>
      </c>
      <c r="F87" s="2" t="s">
        <v>134</v>
      </c>
      <c r="G87" s="2" t="s">
        <v>253</v>
      </c>
      <c r="H87" s="2" t="s">
        <v>135</v>
      </c>
      <c r="I87" s="6" t="s">
        <v>573</v>
      </c>
      <c r="J87" s="6" t="s">
        <v>562</v>
      </c>
      <c r="K87" s="6" t="s">
        <v>44</v>
      </c>
      <c r="L87" s="6" t="s">
        <v>33</v>
      </c>
      <c r="M87" s="6" t="s">
        <v>33</v>
      </c>
      <c r="N87" s="158" t="s">
        <v>44</v>
      </c>
      <c r="O87" s="29">
        <v>3518525</v>
      </c>
      <c r="P87" s="29">
        <v>2452017</v>
      </c>
      <c r="Q87" s="29">
        <v>179929</v>
      </c>
      <c r="R87" s="30">
        <v>11959113</v>
      </c>
      <c r="S87" s="22">
        <v>0.66339736065709887</v>
      </c>
      <c r="T87" s="22">
        <v>0.20833543424165321</v>
      </c>
      <c r="U87" s="22">
        <v>4.1918660689969231E-2</v>
      </c>
      <c r="V87" s="22">
        <v>1.2919018325188499E-2</v>
      </c>
      <c r="W87" s="22">
        <v>7.3429526086090158E-2</v>
      </c>
      <c r="X87" s="111">
        <v>102</v>
      </c>
      <c r="Y87" s="65">
        <v>0</v>
      </c>
      <c r="Z87" s="65">
        <v>1.2987012987012988E-2</v>
      </c>
      <c r="AA87" s="65">
        <v>0.11688311688311688</v>
      </c>
      <c r="AB87" s="65">
        <v>0.80519480519480524</v>
      </c>
      <c r="AC87" s="65">
        <v>0</v>
      </c>
      <c r="AD87" s="65">
        <v>0</v>
      </c>
      <c r="AE87" s="65">
        <v>6.4935064935064929E-2</v>
      </c>
      <c r="AF87" s="65">
        <v>0</v>
      </c>
      <c r="AG87" s="6">
        <v>76</v>
      </c>
      <c r="AH87" s="16">
        <v>0.98701298701298701</v>
      </c>
      <c r="AI87" s="17">
        <v>2.4736842105263159</v>
      </c>
      <c r="AJ87" s="18">
        <v>11.402777777777779</v>
      </c>
      <c r="AK87" s="18">
        <v>11.987012987012987</v>
      </c>
      <c r="AL87" s="15">
        <f t="shared" si="1"/>
        <v>0.95126098471168896</v>
      </c>
      <c r="AM87" s="19">
        <v>249000</v>
      </c>
      <c r="AN87" s="19">
        <v>473000</v>
      </c>
      <c r="AO87" s="15">
        <v>0.52580733516483524</v>
      </c>
      <c r="AP87" s="18">
        <v>4</v>
      </c>
      <c r="AQ87" s="20">
        <v>29.368421052631579</v>
      </c>
      <c r="AR87" s="16">
        <v>0.8441558441558441</v>
      </c>
      <c r="AS87" s="16">
        <v>0.11688311688311688</v>
      </c>
      <c r="AT87" s="16">
        <v>0</v>
      </c>
      <c r="AU87" s="16">
        <v>3.896103896103896E-2</v>
      </c>
      <c r="AV87" s="8" t="s">
        <v>44</v>
      </c>
      <c r="AW87" s="8" t="s">
        <v>44</v>
      </c>
      <c r="AX87" s="8" t="s">
        <v>44</v>
      </c>
      <c r="AY87" s="8" t="s">
        <v>44</v>
      </c>
      <c r="AZ87" s="8" t="s">
        <v>44</v>
      </c>
      <c r="BA87" s="8" t="s">
        <v>44</v>
      </c>
      <c r="BB87" s="8" t="s">
        <v>44</v>
      </c>
      <c r="BC87" s="8" t="s">
        <v>44</v>
      </c>
      <c r="BD87" s="8" t="s">
        <v>44</v>
      </c>
      <c r="BE87" s="8" t="s">
        <v>761</v>
      </c>
      <c r="BF87" s="10"/>
      <c r="BG87" s="24" t="s">
        <v>811</v>
      </c>
      <c r="BH87" s="9">
        <v>100.5</v>
      </c>
      <c r="BI87" s="21">
        <v>0.5982142857142857</v>
      </c>
      <c r="BJ87" s="9">
        <v>17.5</v>
      </c>
      <c r="BK87" s="23">
        <v>0.22916666666666666</v>
      </c>
      <c r="BL87" s="23">
        <v>0.95833333333333337</v>
      </c>
      <c r="BM87" s="23">
        <v>0.29166666666666669</v>
      </c>
      <c r="BN87" s="23">
        <v>0.83333333333333337</v>
      </c>
      <c r="BO87" s="9" t="s">
        <v>767</v>
      </c>
      <c r="BP87" s="9" t="s">
        <v>767</v>
      </c>
      <c r="BQ87" s="9" t="s">
        <v>767</v>
      </c>
      <c r="BR87" s="9" t="s">
        <v>767</v>
      </c>
      <c r="BS87" s="10" t="s">
        <v>34</v>
      </c>
      <c r="BT87" s="10" t="s">
        <v>91</v>
      </c>
      <c r="BU87" s="10" t="s">
        <v>34</v>
      </c>
      <c r="BV87" s="10" t="s">
        <v>91</v>
      </c>
      <c r="BW87" s="10" t="s">
        <v>91</v>
      </c>
      <c r="BX87" s="10" t="s">
        <v>91</v>
      </c>
      <c r="BY87" s="10" t="s">
        <v>34</v>
      </c>
      <c r="BZ87" s="10" t="s">
        <v>34</v>
      </c>
      <c r="CA87" s="10" t="s">
        <v>91</v>
      </c>
      <c r="CB87" s="10" t="s">
        <v>34</v>
      </c>
      <c r="CC87" s="11" t="s">
        <v>44</v>
      </c>
      <c r="CD87" s="11" t="s">
        <v>44</v>
      </c>
      <c r="CE87" s="7"/>
      <c r="CF87" s="7" t="s">
        <v>44</v>
      </c>
      <c r="CG87" s="7" t="s">
        <v>44</v>
      </c>
      <c r="CH87" s="7" t="s">
        <v>44</v>
      </c>
      <c r="CI87" s="7" t="s">
        <v>44</v>
      </c>
      <c r="CJ87" s="7" t="s">
        <v>44</v>
      </c>
      <c r="CK87" s="7"/>
      <c r="CL87" s="9" t="s">
        <v>44</v>
      </c>
      <c r="CM87" s="26">
        <v>0.26</v>
      </c>
      <c r="CN87" s="26">
        <v>0</v>
      </c>
      <c r="CO87" s="26">
        <v>0</v>
      </c>
      <c r="CP87" s="26">
        <v>0.06</v>
      </c>
      <c r="CQ87" s="26">
        <v>0</v>
      </c>
      <c r="CR87" s="26">
        <v>0.26</v>
      </c>
      <c r="CS87" s="26">
        <v>0.42</v>
      </c>
      <c r="CT87" s="26">
        <v>0</v>
      </c>
      <c r="CU87" s="10" t="s">
        <v>44</v>
      </c>
      <c r="CV87" s="27">
        <v>2012</v>
      </c>
      <c r="CW87" s="4" t="s">
        <v>33</v>
      </c>
      <c r="CX87" s="32" t="s">
        <v>136</v>
      </c>
      <c r="CY87" s="21">
        <v>0.15</v>
      </c>
      <c r="CZ87" s="5">
        <v>0</v>
      </c>
      <c r="DA87" s="5">
        <v>0</v>
      </c>
      <c r="DB87" s="5">
        <v>6</v>
      </c>
      <c r="DC87" s="5">
        <v>0</v>
      </c>
      <c r="DD87" s="5">
        <v>0</v>
      </c>
      <c r="DE87" s="5">
        <v>0</v>
      </c>
      <c r="DF87" s="5">
        <v>0</v>
      </c>
      <c r="DG87" s="5">
        <v>6</v>
      </c>
      <c r="DH87" s="12">
        <v>0</v>
      </c>
      <c r="DI87" s="12">
        <v>0</v>
      </c>
      <c r="DJ87" s="12">
        <v>6</v>
      </c>
      <c r="DK87" s="12">
        <v>0</v>
      </c>
      <c r="DL87" s="12">
        <v>0</v>
      </c>
      <c r="DM87" s="12">
        <v>0</v>
      </c>
      <c r="DN87" s="12">
        <v>0</v>
      </c>
      <c r="DO87" s="12">
        <v>6</v>
      </c>
      <c r="DP87" s="7" t="s">
        <v>34</v>
      </c>
      <c r="DQ87" s="7" t="s">
        <v>34</v>
      </c>
      <c r="DR87" s="7" t="s">
        <v>34</v>
      </c>
      <c r="DS87" s="7" t="s">
        <v>34</v>
      </c>
      <c r="DT87" s="7" t="s">
        <v>34</v>
      </c>
      <c r="DU87" s="7" t="s">
        <v>34</v>
      </c>
      <c r="DV87" s="7" t="s">
        <v>34</v>
      </c>
      <c r="DW87" s="7" t="s">
        <v>34</v>
      </c>
      <c r="DX87" s="7" t="s">
        <v>34</v>
      </c>
      <c r="DY87" s="7" t="s">
        <v>34</v>
      </c>
      <c r="DZ87" s="7" t="s">
        <v>34</v>
      </c>
      <c r="EA87" s="7" t="s">
        <v>34</v>
      </c>
      <c r="EB87" s="7" t="s">
        <v>34</v>
      </c>
      <c r="EC87" s="6" t="s">
        <v>44</v>
      </c>
      <c r="ED87" s="6"/>
      <c r="EE87" s="6" t="s">
        <v>44</v>
      </c>
      <c r="EF87" s="6"/>
      <c r="EG87" s="63" t="s">
        <v>978</v>
      </c>
      <c r="EH87" s="64" t="s">
        <v>979</v>
      </c>
      <c r="EI87" s="57"/>
    </row>
    <row r="88" spans="1:139" x14ac:dyDescent="0.2">
      <c r="A88" s="57">
        <v>86</v>
      </c>
      <c r="B88" s="3" t="s">
        <v>619</v>
      </c>
      <c r="C88" s="2" t="s">
        <v>619</v>
      </c>
      <c r="D88" s="2" t="s">
        <v>999</v>
      </c>
      <c r="E88" s="2" t="s">
        <v>66</v>
      </c>
      <c r="F88" s="2" t="s">
        <v>67</v>
      </c>
      <c r="G88" s="2" t="s">
        <v>68</v>
      </c>
      <c r="H88" s="2" t="s">
        <v>66</v>
      </c>
      <c r="I88" s="6" t="s">
        <v>573</v>
      </c>
      <c r="J88" s="6" t="s">
        <v>561</v>
      </c>
      <c r="K88" s="6" t="s">
        <v>33</v>
      </c>
      <c r="L88" s="6" t="s">
        <v>33</v>
      </c>
      <c r="M88" s="6" t="s">
        <v>44</v>
      </c>
      <c r="N88" s="158" t="s">
        <v>44</v>
      </c>
      <c r="O88" s="29">
        <v>2709</v>
      </c>
      <c r="P88" s="29">
        <v>4665</v>
      </c>
      <c r="Q88" s="29">
        <v>342</v>
      </c>
      <c r="R88" s="30">
        <v>23608</v>
      </c>
      <c r="S88" s="94"/>
      <c r="T88" s="94"/>
      <c r="U88" s="94"/>
      <c r="V88" s="94"/>
      <c r="W88" s="94"/>
      <c r="X88" s="111">
        <v>2</v>
      </c>
      <c r="Y88" s="65">
        <v>0</v>
      </c>
      <c r="Z88" s="65">
        <v>1</v>
      </c>
      <c r="AA88" s="65">
        <v>0</v>
      </c>
      <c r="AB88" s="65">
        <v>0</v>
      </c>
      <c r="AC88" s="65">
        <v>0</v>
      </c>
      <c r="AD88" s="65">
        <v>0</v>
      </c>
      <c r="AE88" s="65">
        <v>0</v>
      </c>
      <c r="AF88" s="65">
        <v>0</v>
      </c>
      <c r="AG88" s="6">
        <v>2</v>
      </c>
      <c r="AH88" s="16">
        <v>1</v>
      </c>
      <c r="AI88" s="17"/>
      <c r="AJ88" s="18">
        <v>21</v>
      </c>
      <c r="AK88" s="18">
        <v>7</v>
      </c>
      <c r="AL88" s="15">
        <f t="shared" si="1"/>
        <v>3</v>
      </c>
      <c r="AM88" s="19">
        <v>90000</v>
      </c>
      <c r="AN88" s="19">
        <v>200000</v>
      </c>
      <c r="AO88" s="15">
        <v>0.44844000000000001</v>
      </c>
      <c r="AP88" s="18">
        <v>3</v>
      </c>
      <c r="AQ88" s="20">
        <v>13.5</v>
      </c>
      <c r="AR88" s="16">
        <v>0</v>
      </c>
      <c r="AS88" s="16">
        <v>1</v>
      </c>
      <c r="AT88" s="16">
        <v>0</v>
      </c>
      <c r="AU88" s="16">
        <v>0</v>
      </c>
      <c r="AV88" s="8"/>
      <c r="AW88" s="8" t="s">
        <v>44</v>
      </c>
      <c r="AX88" s="8"/>
      <c r="AY88" s="8"/>
      <c r="AZ88" s="8"/>
      <c r="BA88" s="8"/>
      <c r="BB88" s="8"/>
      <c r="BC88" s="8"/>
      <c r="BD88" s="8"/>
      <c r="BE88" s="8"/>
      <c r="BF88" s="10"/>
      <c r="BG88" s="24" t="s">
        <v>793</v>
      </c>
      <c r="BH88" s="9">
        <v>45.000000000000007</v>
      </c>
      <c r="BI88" s="21">
        <v>0.2678571428571429</v>
      </c>
      <c r="BJ88" s="9">
        <v>9.0000000000000018</v>
      </c>
      <c r="BK88" s="23">
        <v>0.33333333333333331</v>
      </c>
      <c r="BL88" s="23">
        <v>0.70833333333333337</v>
      </c>
      <c r="BM88" s="9" t="s">
        <v>767</v>
      </c>
      <c r="BN88" s="9" t="s">
        <v>767</v>
      </c>
      <c r="BO88" s="9" t="s">
        <v>767</v>
      </c>
      <c r="BP88" s="9" t="s">
        <v>767</v>
      </c>
      <c r="BQ88" s="9" t="s">
        <v>767</v>
      </c>
      <c r="BR88" s="9" t="s">
        <v>767</v>
      </c>
      <c r="BS88" s="10" t="s">
        <v>91</v>
      </c>
      <c r="BT88" s="10" t="s">
        <v>91</v>
      </c>
      <c r="BU88" s="10" t="s">
        <v>91</v>
      </c>
      <c r="BV88" s="10" t="s">
        <v>91</v>
      </c>
      <c r="BW88" s="10" t="s">
        <v>91</v>
      </c>
      <c r="BX88" s="10" t="s">
        <v>91</v>
      </c>
      <c r="BY88" s="10" t="s">
        <v>91</v>
      </c>
      <c r="BZ88" s="10" t="s">
        <v>34</v>
      </c>
      <c r="CA88" s="10" t="s">
        <v>91</v>
      </c>
      <c r="CB88" s="10" t="s">
        <v>91</v>
      </c>
      <c r="CC88" s="11" t="s">
        <v>33</v>
      </c>
      <c r="CD88" s="11" t="s">
        <v>44</v>
      </c>
      <c r="CE88" s="7" t="s">
        <v>44</v>
      </c>
      <c r="CF88" s="7"/>
      <c r="CG88" s="7"/>
      <c r="CH88" s="7"/>
      <c r="CI88" s="7"/>
      <c r="CJ88" s="7"/>
      <c r="CK88" s="7"/>
      <c r="CL88" s="9"/>
      <c r="CM88" s="26">
        <v>0</v>
      </c>
      <c r="CN88" s="26">
        <v>0</v>
      </c>
      <c r="CO88" s="26">
        <v>0</v>
      </c>
      <c r="CP88" s="26">
        <v>0</v>
      </c>
      <c r="CQ88" s="26">
        <v>0.9</v>
      </c>
      <c r="CR88" s="26">
        <v>0.04</v>
      </c>
      <c r="CS88" s="26">
        <v>0.04</v>
      </c>
      <c r="CT88" s="26">
        <v>0.02</v>
      </c>
      <c r="CU88" s="10" t="s">
        <v>33</v>
      </c>
      <c r="CV88" s="27"/>
      <c r="CW88" s="4" t="s">
        <v>33</v>
      </c>
      <c r="CX88" s="4"/>
      <c r="CY88" s="21">
        <v>0</v>
      </c>
      <c r="CZ88" s="5">
        <v>1</v>
      </c>
      <c r="DA88" s="5">
        <v>1</v>
      </c>
      <c r="DB88" s="5">
        <v>0</v>
      </c>
      <c r="DC88" s="5">
        <v>0</v>
      </c>
      <c r="DD88" s="5">
        <v>0</v>
      </c>
      <c r="DE88" s="5">
        <v>0</v>
      </c>
      <c r="DF88" s="5">
        <v>0</v>
      </c>
      <c r="DG88" s="5">
        <v>2</v>
      </c>
      <c r="DH88" s="12">
        <v>2</v>
      </c>
      <c r="DI88" s="12">
        <v>0</v>
      </c>
      <c r="DJ88" s="12">
        <v>0</v>
      </c>
      <c r="DK88" s="12">
        <v>0</v>
      </c>
      <c r="DL88" s="12">
        <v>0</v>
      </c>
      <c r="DM88" s="12">
        <v>0</v>
      </c>
      <c r="DN88" s="12">
        <v>0</v>
      </c>
      <c r="DO88" s="12">
        <v>2</v>
      </c>
      <c r="DP88" s="7" t="s">
        <v>34</v>
      </c>
      <c r="DQ88" s="7" t="s">
        <v>35</v>
      </c>
      <c r="DR88" s="7" t="s">
        <v>34</v>
      </c>
      <c r="DS88" s="7" t="s">
        <v>34</v>
      </c>
      <c r="DT88" s="7" t="s">
        <v>34</v>
      </c>
      <c r="DU88" s="7" t="s">
        <v>34</v>
      </c>
      <c r="DV88" s="7" t="s">
        <v>34</v>
      </c>
      <c r="DW88" s="7" t="s">
        <v>91</v>
      </c>
      <c r="DX88" s="7" t="s">
        <v>34</v>
      </c>
      <c r="DY88" s="7" t="s">
        <v>91</v>
      </c>
      <c r="DZ88" s="7" t="s">
        <v>34</v>
      </c>
      <c r="EA88" s="7" t="s">
        <v>34</v>
      </c>
      <c r="EB88" s="7" t="s">
        <v>34</v>
      </c>
      <c r="EC88" s="6"/>
      <c r="ED88" s="6" t="s">
        <v>44</v>
      </c>
      <c r="EE88" s="6"/>
      <c r="EF88" s="6"/>
      <c r="EG88" s="63" t="s">
        <v>26</v>
      </c>
      <c r="EH88" s="64" t="s">
        <v>932</v>
      </c>
      <c r="EI88" s="57"/>
    </row>
    <row r="89" spans="1:139" x14ac:dyDescent="0.2">
      <c r="A89" s="57">
        <v>87</v>
      </c>
      <c r="B89" s="3" t="s">
        <v>559</v>
      </c>
      <c r="C89" s="2" t="s">
        <v>1031</v>
      </c>
      <c r="D89" s="2" t="s">
        <v>1032</v>
      </c>
      <c r="E89" s="2" t="s">
        <v>1033</v>
      </c>
      <c r="F89" s="2" t="s">
        <v>1034</v>
      </c>
      <c r="G89" s="2" t="s">
        <v>1035</v>
      </c>
      <c r="H89" s="2" t="s">
        <v>1036</v>
      </c>
      <c r="I89" s="6" t="s">
        <v>573</v>
      </c>
      <c r="J89" s="6" t="s">
        <v>557</v>
      </c>
      <c r="K89" s="6" t="s">
        <v>33</v>
      </c>
      <c r="L89" s="6" t="s">
        <v>44</v>
      </c>
      <c r="M89" s="6" t="s">
        <v>33</v>
      </c>
      <c r="N89" s="158" t="s">
        <v>44</v>
      </c>
      <c r="O89" s="29">
        <v>145804</v>
      </c>
      <c r="P89" s="29">
        <v>1077481</v>
      </c>
      <c r="Q89" s="29">
        <v>50174</v>
      </c>
      <c r="R89" s="30">
        <v>3408162</v>
      </c>
      <c r="S89" s="22">
        <v>0.66011064028059696</v>
      </c>
      <c r="T89" s="22">
        <v>9.8441916786819406E-2</v>
      </c>
      <c r="U89" s="22">
        <v>0.23134581043976196</v>
      </c>
      <c r="V89" s="22">
        <v>0</v>
      </c>
      <c r="W89" s="22">
        <v>1.0101632492821644E-2</v>
      </c>
      <c r="X89" s="111">
        <v>60</v>
      </c>
      <c r="Y89" s="65">
        <v>0.13793103448275862</v>
      </c>
      <c r="Z89" s="65">
        <v>0</v>
      </c>
      <c r="AA89" s="65">
        <v>0.7931034482758621</v>
      </c>
      <c r="AB89" s="65">
        <v>6.8965517241379309E-2</v>
      </c>
      <c r="AC89" s="65">
        <v>0</v>
      </c>
      <c r="AD89" s="65">
        <v>0</v>
      </c>
      <c r="AE89" s="65">
        <v>0</v>
      </c>
      <c r="AF89" s="65">
        <v>0</v>
      </c>
      <c r="AG89" s="6">
        <v>58</v>
      </c>
      <c r="AH89" s="16">
        <v>0.98305084745762716</v>
      </c>
      <c r="AI89" s="17">
        <v>2.5172413793103448</v>
      </c>
      <c r="AJ89" s="18">
        <v>4.807017543859649</v>
      </c>
      <c r="AK89" s="18">
        <v>5.3103448275862073</v>
      </c>
      <c r="AL89" s="15">
        <f t="shared" si="1"/>
        <v>0.9052175894281157</v>
      </c>
      <c r="AM89" s="19">
        <v>127000</v>
      </c>
      <c r="AN89" s="19">
        <v>163000</v>
      </c>
      <c r="AO89" s="15">
        <v>0.78039968709256846</v>
      </c>
      <c r="AP89" s="18">
        <v>3.4576271186440679</v>
      </c>
      <c r="AQ89" s="20">
        <v>17.5</v>
      </c>
      <c r="AR89" s="16">
        <v>0</v>
      </c>
      <c r="AS89" s="16">
        <v>0.88135593220338981</v>
      </c>
      <c r="AT89" s="16">
        <v>6.7796610169491525E-2</v>
      </c>
      <c r="AU89" s="16">
        <v>5.0847457627118647E-2</v>
      </c>
      <c r="AV89" s="8" t="s">
        <v>44</v>
      </c>
      <c r="AW89" s="8" t="s">
        <v>44</v>
      </c>
      <c r="AX89" s="8" t="s">
        <v>44</v>
      </c>
      <c r="AY89" s="8" t="s">
        <v>44</v>
      </c>
      <c r="AZ89" s="8" t="s">
        <v>44</v>
      </c>
      <c r="BA89" s="8" t="s">
        <v>44</v>
      </c>
      <c r="BB89" s="8" t="s">
        <v>44</v>
      </c>
      <c r="BC89" s="8" t="s">
        <v>44</v>
      </c>
      <c r="BD89" s="8" t="s">
        <v>44</v>
      </c>
      <c r="BE89" s="8"/>
      <c r="BF89" s="10"/>
      <c r="BG89" s="24" t="s">
        <v>1037</v>
      </c>
      <c r="BH89" s="9">
        <v>133</v>
      </c>
      <c r="BI89" s="21">
        <v>0.79</v>
      </c>
      <c r="BJ89" s="9">
        <v>19</v>
      </c>
      <c r="BK89" s="23">
        <v>0.16666666666666666</v>
      </c>
      <c r="BL89" s="23">
        <v>0.95833333333333337</v>
      </c>
      <c r="BM89" s="23">
        <v>0.16666666666666666</v>
      </c>
      <c r="BN89" s="23">
        <v>0.95833333333333337</v>
      </c>
      <c r="BO89" s="23">
        <v>0.16666666666666666</v>
      </c>
      <c r="BP89" s="23">
        <v>0.95833333333333337</v>
      </c>
      <c r="BQ89" s="23">
        <v>0.16666666666666666</v>
      </c>
      <c r="BR89" s="23">
        <v>0.95833333333333337</v>
      </c>
      <c r="BS89" s="10" t="s">
        <v>91</v>
      </c>
      <c r="BT89" s="10" t="s">
        <v>34</v>
      </c>
      <c r="BU89" s="10" t="s">
        <v>34</v>
      </c>
      <c r="BV89" s="10" t="s">
        <v>91</v>
      </c>
      <c r="BW89" s="10" t="s">
        <v>91</v>
      </c>
      <c r="BX89" s="10" t="s">
        <v>91</v>
      </c>
      <c r="BY89" s="10" t="s">
        <v>91</v>
      </c>
      <c r="BZ89" s="10" t="s">
        <v>34</v>
      </c>
      <c r="CA89" s="10" t="s">
        <v>91</v>
      </c>
      <c r="CB89" s="10" t="s">
        <v>35</v>
      </c>
      <c r="CC89" s="11" t="s">
        <v>33</v>
      </c>
      <c r="CD89" s="11" t="s">
        <v>44</v>
      </c>
      <c r="CE89" s="7"/>
      <c r="CF89" s="7" t="s">
        <v>44</v>
      </c>
      <c r="CG89" s="7" t="s">
        <v>44</v>
      </c>
      <c r="CH89" s="7"/>
      <c r="CI89" s="7" t="s">
        <v>44</v>
      </c>
      <c r="CJ89" s="7"/>
      <c r="CK89" s="7" t="s">
        <v>1038</v>
      </c>
      <c r="CL89" s="9" t="s">
        <v>44</v>
      </c>
      <c r="CM89" s="26">
        <v>0.35</v>
      </c>
      <c r="CN89" s="26">
        <v>0</v>
      </c>
      <c r="CO89" s="26">
        <v>0.1</v>
      </c>
      <c r="CP89" s="26">
        <v>0.15</v>
      </c>
      <c r="CQ89" s="26">
        <v>0.1</v>
      </c>
      <c r="CR89" s="26">
        <v>0.05</v>
      </c>
      <c r="CS89" s="26">
        <v>0.25</v>
      </c>
      <c r="CT89" s="26">
        <v>0</v>
      </c>
      <c r="CU89" s="10" t="s">
        <v>33</v>
      </c>
      <c r="CV89" s="27"/>
      <c r="CW89" s="4" t="s">
        <v>44</v>
      </c>
      <c r="CX89" s="4" t="s">
        <v>1039</v>
      </c>
      <c r="CY89" s="21">
        <v>0.15</v>
      </c>
      <c r="CZ89" s="5">
        <v>0</v>
      </c>
      <c r="DA89" s="5">
        <v>0</v>
      </c>
      <c r="DB89" s="5">
        <v>15</v>
      </c>
      <c r="DC89" s="5">
        <v>0</v>
      </c>
      <c r="DD89" s="5">
        <v>0</v>
      </c>
      <c r="DE89" s="5">
        <v>0</v>
      </c>
      <c r="DF89" s="5">
        <v>0</v>
      </c>
      <c r="DG89" s="5">
        <v>15</v>
      </c>
      <c r="DH89" s="12">
        <v>0</v>
      </c>
      <c r="DI89" s="12">
        <v>0</v>
      </c>
      <c r="DJ89" s="12">
        <v>5</v>
      </c>
      <c r="DK89" s="12">
        <v>0</v>
      </c>
      <c r="DL89" s="12">
        <v>0</v>
      </c>
      <c r="DM89" s="12">
        <v>0</v>
      </c>
      <c r="DN89" s="12">
        <v>0</v>
      </c>
      <c r="DO89" s="12">
        <v>5</v>
      </c>
      <c r="DP89" s="7" t="s">
        <v>35</v>
      </c>
      <c r="DQ89" s="7" t="s">
        <v>35</v>
      </c>
      <c r="DR89" s="7" t="s">
        <v>34</v>
      </c>
      <c r="DS89" s="7" t="s">
        <v>34</v>
      </c>
      <c r="DT89" s="7" t="s">
        <v>34</v>
      </c>
      <c r="DU89" s="7" t="s">
        <v>34</v>
      </c>
      <c r="DV89" s="7" t="s">
        <v>34</v>
      </c>
      <c r="DW89" s="7" t="s">
        <v>34</v>
      </c>
      <c r="DX89" s="7" t="s">
        <v>34</v>
      </c>
      <c r="DY89" s="7" t="s">
        <v>34</v>
      </c>
      <c r="DZ89" s="7" t="s">
        <v>34</v>
      </c>
      <c r="EA89" s="7" t="s">
        <v>91</v>
      </c>
      <c r="EB89" s="7" t="s">
        <v>34</v>
      </c>
      <c r="EC89" s="6" t="s">
        <v>44</v>
      </c>
      <c r="ED89" s="6" t="s">
        <v>44</v>
      </c>
      <c r="EE89" s="6" t="s">
        <v>44</v>
      </c>
      <c r="EF89" s="6"/>
      <c r="EG89" s="63" t="s">
        <v>1040</v>
      </c>
      <c r="EH89" s="64" t="s">
        <v>1041</v>
      </c>
      <c r="EI89" s="57"/>
    </row>
    <row r="90" spans="1:139" x14ac:dyDescent="0.2">
      <c r="A90" s="57">
        <v>88</v>
      </c>
      <c r="B90" s="3" t="s">
        <v>613</v>
      </c>
      <c r="C90" s="80"/>
      <c r="D90" s="80"/>
      <c r="E90" s="80"/>
      <c r="F90" s="80"/>
      <c r="G90" s="80"/>
      <c r="H90" s="80"/>
      <c r="I90" s="6" t="s">
        <v>573</v>
      </c>
      <c r="J90" s="6" t="s">
        <v>561</v>
      </c>
      <c r="K90" s="6" t="s">
        <v>33</v>
      </c>
      <c r="L90" s="6" t="s">
        <v>33</v>
      </c>
      <c r="M90" s="6" t="s">
        <v>44</v>
      </c>
      <c r="N90" s="158" t="s">
        <v>33</v>
      </c>
      <c r="O90" s="29">
        <v>28100</v>
      </c>
      <c r="P90" s="29">
        <v>33150</v>
      </c>
      <c r="Q90" s="29">
        <v>4245</v>
      </c>
      <c r="R90" s="30">
        <v>0</v>
      </c>
      <c r="S90" s="94"/>
      <c r="T90" s="94"/>
      <c r="U90" s="94"/>
      <c r="V90" s="94"/>
      <c r="W90" s="94"/>
      <c r="X90" s="111">
        <v>0</v>
      </c>
      <c r="Y90" s="65">
        <v>0</v>
      </c>
      <c r="Z90" s="65">
        <v>0</v>
      </c>
      <c r="AA90" s="65">
        <v>1</v>
      </c>
      <c r="AB90" s="65">
        <v>0</v>
      </c>
      <c r="AC90" s="65">
        <v>0</v>
      </c>
      <c r="AD90" s="65">
        <v>0</v>
      </c>
      <c r="AE90" s="65">
        <v>0</v>
      </c>
      <c r="AF90" s="65">
        <v>0</v>
      </c>
      <c r="AG90" s="6">
        <v>3</v>
      </c>
      <c r="AH90" s="16">
        <v>1</v>
      </c>
      <c r="AI90" s="17">
        <v>1.3333333333333333</v>
      </c>
      <c r="AJ90" s="18">
        <v>15.666666666666666</v>
      </c>
      <c r="AK90" s="18">
        <v>4.333333333333333</v>
      </c>
      <c r="AL90" s="15">
        <f t="shared" si="1"/>
        <v>3.6153846153846154</v>
      </c>
      <c r="AM90" s="19">
        <v>100000</v>
      </c>
      <c r="AN90" s="19">
        <v>117000</v>
      </c>
      <c r="AO90" s="15">
        <v>0.85977999999999999</v>
      </c>
      <c r="AP90" s="18">
        <v>1</v>
      </c>
      <c r="AQ90" s="20">
        <v>16.666666666666668</v>
      </c>
      <c r="AR90" s="16">
        <v>0</v>
      </c>
      <c r="AS90" s="16">
        <v>1</v>
      </c>
      <c r="AT90" s="16">
        <v>0</v>
      </c>
      <c r="AU90" s="16">
        <v>0</v>
      </c>
      <c r="AV90" s="66"/>
      <c r="AW90" s="66"/>
      <c r="AX90" s="66"/>
      <c r="AY90" s="66"/>
      <c r="AZ90" s="66"/>
      <c r="BA90" s="66"/>
      <c r="BB90" s="66"/>
      <c r="BC90" s="66"/>
      <c r="BD90" s="66"/>
      <c r="BE90" s="66"/>
      <c r="BF90" s="69"/>
      <c r="BG90" s="67"/>
      <c r="BH90" s="67"/>
      <c r="BI90" s="68"/>
      <c r="BJ90" s="67"/>
      <c r="BK90" s="67"/>
      <c r="BL90" s="67"/>
      <c r="BM90" s="67"/>
      <c r="BN90" s="67"/>
      <c r="BO90" s="67"/>
      <c r="BP90" s="67"/>
      <c r="BQ90" s="67"/>
      <c r="BR90" s="67"/>
      <c r="BS90" s="69"/>
      <c r="BT90" s="69"/>
      <c r="BU90" s="69"/>
      <c r="BV90" s="69"/>
      <c r="BW90" s="69"/>
      <c r="BX90" s="69"/>
      <c r="BY90" s="69"/>
      <c r="BZ90" s="69"/>
      <c r="CA90" s="69"/>
      <c r="CB90" s="69"/>
      <c r="CC90" s="70"/>
      <c r="CD90" s="70"/>
      <c r="CE90" s="71"/>
      <c r="CF90" s="71"/>
      <c r="CG90" s="71"/>
      <c r="CH90" s="71"/>
      <c r="CI90" s="71"/>
      <c r="CJ90" s="71"/>
      <c r="CK90" s="71"/>
      <c r="CL90" s="67"/>
      <c r="CM90" s="72"/>
      <c r="CN90" s="72"/>
      <c r="CO90" s="72"/>
      <c r="CP90" s="72"/>
      <c r="CQ90" s="72"/>
      <c r="CR90" s="72"/>
      <c r="CS90" s="72"/>
      <c r="CT90" s="72"/>
      <c r="CU90" s="69"/>
      <c r="CV90" s="73"/>
      <c r="CW90" s="74"/>
      <c r="CX90" s="74"/>
      <c r="CY90" s="67"/>
      <c r="CZ90" s="75"/>
      <c r="DA90" s="75"/>
      <c r="DB90" s="75"/>
      <c r="DC90" s="75"/>
      <c r="DD90" s="75"/>
      <c r="DE90" s="75"/>
      <c r="DF90" s="75"/>
      <c r="DG90" s="75"/>
      <c r="DH90" s="76"/>
      <c r="DI90" s="76"/>
      <c r="DJ90" s="76"/>
      <c r="DK90" s="76"/>
      <c r="DL90" s="76"/>
      <c r="DM90" s="76"/>
      <c r="DN90" s="76"/>
      <c r="DO90" s="76"/>
      <c r="DP90" s="71"/>
      <c r="DQ90" s="71"/>
      <c r="DR90" s="71"/>
      <c r="DS90" s="71"/>
      <c r="DT90" s="71"/>
      <c r="DU90" s="71"/>
      <c r="DV90" s="71"/>
      <c r="DW90" s="71"/>
      <c r="DX90" s="71"/>
      <c r="DY90" s="71"/>
      <c r="DZ90" s="71"/>
      <c r="EA90" s="71"/>
      <c r="EB90" s="71"/>
      <c r="EC90" s="77"/>
      <c r="ED90" s="77"/>
      <c r="EE90" s="77"/>
      <c r="EF90" s="77"/>
      <c r="EG90" s="78"/>
      <c r="EH90" s="79"/>
      <c r="EI90" s="57"/>
    </row>
    <row r="91" spans="1:139" x14ac:dyDescent="0.2">
      <c r="A91" s="57">
        <v>89</v>
      </c>
      <c r="B91" s="3" t="s">
        <v>614</v>
      </c>
      <c r="C91" s="80"/>
      <c r="D91" s="80"/>
      <c r="E91" s="80"/>
      <c r="F91" s="80"/>
      <c r="G91" s="80"/>
      <c r="H91" s="80"/>
      <c r="I91" s="6" t="s">
        <v>573</v>
      </c>
      <c r="J91" s="6" t="s">
        <v>561</v>
      </c>
      <c r="K91" s="6" t="s">
        <v>33</v>
      </c>
      <c r="L91" s="6" t="s">
        <v>33</v>
      </c>
      <c r="M91" s="6" t="s">
        <v>44</v>
      </c>
      <c r="N91" s="158" t="s">
        <v>33</v>
      </c>
      <c r="O91" s="29">
        <v>270</v>
      </c>
      <c r="P91" s="29">
        <v>12022</v>
      </c>
      <c r="Q91" s="29">
        <v>197</v>
      </c>
      <c r="R91" s="30">
        <v>5652</v>
      </c>
      <c r="S91" s="94"/>
      <c r="T91" s="94"/>
      <c r="U91" s="94"/>
      <c r="V91" s="94"/>
      <c r="W91" s="94"/>
      <c r="X91" s="111">
        <v>1</v>
      </c>
      <c r="Y91" s="65">
        <v>0</v>
      </c>
      <c r="Z91" s="65">
        <v>0</v>
      </c>
      <c r="AA91" s="65">
        <v>1</v>
      </c>
      <c r="AB91" s="65">
        <v>0</v>
      </c>
      <c r="AC91" s="65">
        <v>0</v>
      </c>
      <c r="AD91" s="65">
        <v>0</v>
      </c>
      <c r="AE91" s="65">
        <v>0</v>
      </c>
      <c r="AF91" s="65">
        <v>0</v>
      </c>
      <c r="AG91" s="6">
        <v>1</v>
      </c>
      <c r="AH91" s="16">
        <v>1</v>
      </c>
      <c r="AI91" s="17">
        <v>2</v>
      </c>
      <c r="AJ91" s="18">
        <v>16</v>
      </c>
      <c r="AK91" s="18">
        <v>4</v>
      </c>
      <c r="AL91" s="15">
        <f t="shared" si="1"/>
        <v>4</v>
      </c>
      <c r="AM91" s="19">
        <v>191000</v>
      </c>
      <c r="AN91" s="19">
        <v>100000</v>
      </c>
      <c r="AO91" s="15">
        <v>1.90578</v>
      </c>
      <c r="AP91" s="18">
        <v>4</v>
      </c>
      <c r="AQ91" s="20">
        <v>11</v>
      </c>
      <c r="AR91" s="16">
        <v>0</v>
      </c>
      <c r="AS91" s="16">
        <v>1</v>
      </c>
      <c r="AT91" s="16">
        <v>0</v>
      </c>
      <c r="AU91" s="16">
        <v>0</v>
      </c>
      <c r="AV91" s="66"/>
      <c r="AW91" s="66"/>
      <c r="AX91" s="66"/>
      <c r="AY91" s="66"/>
      <c r="AZ91" s="66"/>
      <c r="BA91" s="66"/>
      <c r="BB91" s="66"/>
      <c r="BC91" s="66"/>
      <c r="BD91" s="66"/>
      <c r="BE91" s="66"/>
      <c r="BF91" s="69"/>
      <c r="BG91" s="67"/>
      <c r="BH91" s="67"/>
      <c r="BI91" s="68"/>
      <c r="BJ91" s="67"/>
      <c r="BK91" s="67"/>
      <c r="BL91" s="67"/>
      <c r="BM91" s="67"/>
      <c r="BN91" s="67"/>
      <c r="BO91" s="67"/>
      <c r="BP91" s="67"/>
      <c r="BQ91" s="67"/>
      <c r="BR91" s="67"/>
      <c r="BS91" s="69"/>
      <c r="BT91" s="69"/>
      <c r="BU91" s="69"/>
      <c r="BV91" s="69"/>
      <c r="BW91" s="69"/>
      <c r="BX91" s="69"/>
      <c r="BY91" s="69"/>
      <c r="BZ91" s="69"/>
      <c r="CA91" s="69"/>
      <c r="CB91" s="69"/>
      <c r="CC91" s="70"/>
      <c r="CD91" s="70"/>
      <c r="CE91" s="71"/>
      <c r="CF91" s="71"/>
      <c r="CG91" s="71"/>
      <c r="CH91" s="71"/>
      <c r="CI91" s="71"/>
      <c r="CJ91" s="71"/>
      <c r="CK91" s="71"/>
      <c r="CL91" s="67"/>
      <c r="CM91" s="72"/>
      <c r="CN91" s="72"/>
      <c r="CO91" s="72"/>
      <c r="CP91" s="72"/>
      <c r="CQ91" s="72"/>
      <c r="CR91" s="72"/>
      <c r="CS91" s="72"/>
      <c r="CT91" s="72"/>
      <c r="CU91" s="69"/>
      <c r="CV91" s="73"/>
      <c r="CW91" s="74"/>
      <c r="CX91" s="74"/>
      <c r="CY91" s="67"/>
      <c r="CZ91" s="75"/>
      <c r="DA91" s="75"/>
      <c r="DB91" s="75"/>
      <c r="DC91" s="75"/>
      <c r="DD91" s="75"/>
      <c r="DE91" s="75"/>
      <c r="DF91" s="75"/>
      <c r="DG91" s="75"/>
      <c r="DH91" s="76"/>
      <c r="DI91" s="76"/>
      <c r="DJ91" s="76"/>
      <c r="DK91" s="76"/>
      <c r="DL91" s="76"/>
      <c r="DM91" s="76"/>
      <c r="DN91" s="76"/>
      <c r="DO91" s="76"/>
      <c r="DP91" s="71"/>
      <c r="DQ91" s="71"/>
      <c r="DR91" s="71"/>
      <c r="DS91" s="71"/>
      <c r="DT91" s="71"/>
      <c r="DU91" s="71"/>
      <c r="DV91" s="71"/>
      <c r="DW91" s="71"/>
      <c r="DX91" s="71"/>
      <c r="DY91" s="71"/>
      <c r="DZ91" s="71"/>
      <c r="EA91" s="71"/>
      <c r="EB91" s="71"/>
      <c r="EC91" s="77"/>
      <c r="ED91" s="77"/>
      <c r="EE91" s="77"/>
      <c r="EF91" s="77"/>
      <c r="EG91" s="78"/>
      <c r="EH91" s="79"/>
      <c r="EI91" s="57"/>
    </row>
    <row r="92" spans="1:139" x14ac:dyDescent="0.2">
      <c r="A92" s="57">
        <v>90</v>
      </c>
      <c r="B92" s="3" t="s">
        <v>615</v>
      </c>
      <c r="C92" s="80"/>
      <c r="D92" s="80"/>
      <c r="E92" s="80"/>
      <c r="F92" s="80"/>
      <c r="G92" s="80"/>
      <c r="H92" s="80"/>
      <c r="I92" s="6" t="s">
        <v>573</v>
      </c>
      <c r="J92" s="6" t="s">
        <v>561</v>
      </c>
      <c r="K92" s="6" t="s">
        <v>33</v>
      </c>
      <c r="L92" s="6" t="s">
        <v>33</v>
      </c>
      <c r="M92" s="6" t="s">
        <v>44</v>
      </c>
      <c r="N92" s="158" t="s">
        <v>33</v>
      </c>
      <c r="O92" s="29">
        <v>1907</v>
      </c>
      <c r="P92" s="29">
        <v>10442</v>
      </c>
      <c r="Q92" s="29">
        <v>1440</v>
      </c>
      <c r="R92" s="30">
        <v>22135</v>
      </c>
      <c r="S92" s="94"/>
      <c r="T92" s="94"/>
      <c r="U92" s="94"/>
      <c r="V92" s="94"/>
      <c r="W92" s="94"/>
      <c r="X92" s="111">
        <v>0</v>
      </c>
      <c r="Y92" s="65">
        <v>0.25</v>
      </c>
      <c r="Z92" s="65">
        <v>0.5</v>
      </c>
      <c r="AA92" s="65">
        <v>0.25</v>
      </c>
      <c r="AB92" s="65">
        <v>0</v>
      </c>
      <c r="AC92" s="65">
        <v>0</v>
      </c>
      <c r="AD92" s="65">
        <v>0</v>
      </c>
      <c r="AE92" s="65">
        <v>0</v>
      </c>
      <c r="AF92" s="65">
        <v>0</v>
      </c>
      <c r="AG92" s="6">
        <v>1</v>
      </c>
      <c r="AH92" s="16">
        <v>0.25</v>
      </c>
      <c r="AI92" s="17">
        <v>1</v>
      </c>
      <c r="AJ92" s="18">
        <v>20.25</v>
      </c>
      <c r="AK92" s="18">
        <v>6.5</v>
      </c>
      <c r="AL92" s="15">
        <f t="shared" si="1"/>
        <v>3.1153846153846154</v>
      </c>
      <c r="AM92" s="19">
        <v>103000</v>
      </c>
      <c r="AN92" s="19">
        <v>188000</v>
      </c>
      <c r="AO92" s="15">
        <v>0.54756000000000005</v>
      </c>
      <c r="AP92" s="18">
        <v>2</v>
      </c>
      <c r="AQ92" s="20">
        <v>11.5</v>
      </c>
      <c r="AR92" s="16">
        <v>0</v>
      </c>
      <c r="AS92" s="16">
        <v>1</v>
      </c>
      <c r="AT92" s="16">
        <v>0</v>
      </c>
      <c r="AU92" s="16">
        <v>0</v>
      </c>
      <c r="AV92" s="66"/>
      <c r="AW92" s="66"/>
      <c r="AX92" s="66"/>
      <c r="AY92" s="66"/>
      <c r="AZ92" s="66"/>
      <c r="BA92" s="66"/>
      <c r="BB92" s="66"/>
      <c r="BC92" s="66"/>
      <c r="BD92" s="66"/>
      <c r="BE92" s="66"/>
      <c r="BF92" s="69"/>
      <c r="BG92" s="67"/>
      <c r="BH92" s="67"/>
      <c r="BI92" s="68"/>
      <c r="BJ92" s="67"/>
      <c r="BK92" s="67"/>
      <c r="BL92" s="67"/>
      <c r="BM92" s="67"/>
      <c r="BN92" s="67"/>
      <c r="BO92" s="67"/>
      <c r="BP92" s="67"/>
      <c r="BQ92" s="67"/>
      <c r="BR92" s="67"/>
      <c r="BS92" s="69"/>
      <c r="BT92" s="69"/>
      <c r="BU92" s="69"/>
      <c r="BV92" s="69"/>
      <c r="BW92" s="69"/>
      <c r="BX92" s="69"/>
      <c r="BY92" s="69"/>
      <c r="BZ92" s="69"/>
      <c r="CA92" s="69"/>
      <c r="CB92" s="69"/>
      <c r="CC92" s="70"/>
      <c r="CD92" s="70"/>
      <c r="CE92" s="71"/>
      <c r="CF92" s="71"/>
      <c r="CG92" s="71"/>
      <c r="CH92" s="71"/>
      <c r="CI92" s="71"/>
      <c r="CJ92" s="71"/>
      <c r="CK92" s="71"/>
      <c r="CL92" s="67"/>
      <c r="CM92" s="72"/>
      <c r="CN92" s="72"/>
      <c r="CO92" s="72"/>
      <c r="CP92" s="72"/>
      <c r="CQ92" s="72"/>
      <c r="CR92" s="72"/>
      <c r="CS92" s="72"/>
      <c r="CT92" s="72"/>
      <c r="CU92" s="69"/>
      <c r="CV92" s="73"/>
      <c r="CW92" s="74"/>
      <c r="CX92" s="74"/>
      <c r="CY92" s="67"/>
      <c r="CZ92" s="75"/>
      <c r="DA92" s="75"/>
      <c r="DB92" s="75"/>
      <c r="DC92" s="75"/>
      <c r="DD92" s="75"/>
      <c r="DE92" s="75"/>
      <c r="DF92" s="75"/>
      <c r="DG92" s="75"/>
      <c r="DH92" s="76"/>
      <c r="DI92" s="76"/>
      <c r="DJ92" s="76"/>
      <c r="DK92" s="76"/>
      <c r="DL92" s="76"/>
      <c r="DM92" s="76"/>
      <c r="DN92" s="76"/>
      <c r="DO92" s="76"/>
      <c r="DP92" s="71"/>
      <c r="DQ92" s="71"/>
      <c r="DR92" s="71"/>
      <c r="DS92" s="71"/>
      <c r="DT92" s="71"/>
      <c r="DU92" s="71"/>
      <c r="DV92" s="71"/>
      <c r="DW92" s="71"/>
      <c r="DX92" s="71"/>
      <c r="DY92" s="71"/>
      <c r="DZ92" s="71"/>
      <c r="EA92" s="71"/>
      <c r="EB92" s="71"/>
      <c r="EC92" s="77"/>
      <c r="ED92" s="77"/>
      <c r="EE92" s="77"/>
      <c r="EF92" s="77"/>
      <c r="EG92" s="78"/>
      <c r="EH92" s="79"/>
      <c r="EI92" s="57"/>
    </row>
    <row r="93" spans="1:139" x14ac:dyDescent="0.2">
      <c r="A93" s="57">
        <v>91</v>
      </c>
      <c r="B93" s="3" t="s">
        <v>616</v>
      </c>
      <c r="C93" s="80"/>
      <c r="D93" s="80"/>
      <c r="E93" s="80"/>
      <c r="F93" s="80"/>
      <c r="G93" s="80"/>
      <c r="H93" s="80"/>
      <c r="I93" s="6" t="s">
        <v>573</v>
      </c>
      <c r="J93" s="6" t="s">
        <v>561</v>
      </c>
      <c r="K93" s="6" t="s">
        <v>33</v>
      </c>
      <c r="L93" s="6" t="s">
        <v>33</v>
      </c>
      <c r="M93" s="6" t="s">
        <v>44</v>
      </c>
      <c r="N93" s="158" t="s">
        <v>33</v>
      </c>
      <c r="O93" s="29">
        <v>343</v>
      </c>
      <c r="P93" s="29">
        <v>1775</v>
      </c>
      <c r="Q93" s="29">
        <v>265</v>
      </c>
      <c r="R93" s="30">
        <v>330</v>
      </c>
      <c r="S93" s="94"/>
      <c r="T93" s="94"/>
      <c r="U93" s="94"/>
      <c r="V93" s="94"/>
      <c r="W93" s="94"/>
      <c r="X93" s="111">
        <v>1</v>
      </c>
      <c r="Y93" s="65">
        <v>1</v>
      </c>
      <c r="Z93" s="65">
        <v>0</v>
      </c>
      <c r="AA93" s="65">
        <v>0</v>
      </c>
      <c r="AB93" s="65">
        <v>0</v>
      </c>
      <c r="AC93" s="65">
        <v>0</v>
      </c>
      <c r="AD93" s="65">
        <v>0</v>
      </c>
      <c r="AE93" s="65">
        <v>0</v>
      </c>
      <c r="AF93" s="65">
        <v>0</v>
      </c>
      <c r="AG93" s="6">
        <v>1</v>
      </c>
      <c r="AH93" s="16">
        <v>1</v>
      </c>
      <c r="AI93" s="17">
        <v>0</v>
      </c>
      <c r="AJ93" s="18">
        <v>15</v>
      </c>
      <c r="AK93" s="18">
        <v>7</v>
      </c>
      <c r="AL93" s="15">
        <f t="shared" si="1"/>
        <v>2.1428571428571428</v>
      </c>
      <c r="AM93" s="19">
        <v>134000</v>
      </c>
      <c r="AN93" s="19">
        <v>200000</v>
      </c>
      <c r="AO93" s="15">
        <v>0.67028500000000002</v>
      </c>
      <c r="AP93" s="18">
        <v>5</v>
      </c>
      <c r="AQ93" s="20">
        <v>7</v>
      </c>
      <c r="AR93" s="16">
        <v>0</v>
      </c>
      <c r="AS93" s="16">
        <v>1</v>
      </c>
      <c r="AT93" s="16">
        <v>0</v>
      </c>
      <c r="AU93" s="16">
        <v>0</v>
      </c>
      <c r="AV93" s="66"/>
      <c r="AW93" s="66"/>
      <c r="AX93" s="66"/>
      <c r="AY93" s="66"/>
      <c r="AZ93" s="66"/>
      <c r="BA93" s="66"/>
      <c r="BB93" s="66"/>
      <c r="BC93" s="66"/>
      <c r="BD93" s="66"/>
      <c r="BE93" s="66"/>
      <c r="BF93" s="69"/>
      <c r="BG93" s="67"/>
      <c r="BH93" s="67"/>
      <c r="BI93" s="68"/>
      <c r="BJ93" s="67"/>
      <c r="BK93" s="67"/>
      <c r="BL93" s="67"/>
      <c r="BM93" s="67"/>
      <c r="BN93" s="67"/>
      <c r="BO93" s="67"/>
      <c r="BP93" s="67"/>
      <c r="BQ93" s="67"/>
      <c r="BR93" s="67"/>
      <c r="BS93" s="69"/>
      <c r="BT93" s="69"/>
      <c r="BU93" s="69"/>
      <c r="BV93" s="69"/>
      <c r="BW93" s="69"/>
      <c r="BX93" s="69"/>
      <c r="BY93" s="69"/>
      <c r="BZ93" s="69"/>
      <c r="CA93" s="69"/>
      <c r="CB93" s="69"/>
      <c r="CC93" s="70"/>
      <c r="CD93" s="70"/>
      <c r="CE93" s="71"/>
      <c r="CF93" s="71"/>
      <c r="CG93" s="71"/>
      <c r="CH93" s="71"/>
      <c r="CI93" s="71"/>
      <c r="CJ93" s="71"/>
      <c r="CK93" s="71"/>
      <c r="CL93" s="67"/>
      <c r="CM93" s="72"/>
      <c r="CN93" s="72"/>
      <c r="CO93" s="72"/>
      <c r="CP93" s="72"/>
      <c r="CQ93" s="72"/>
      <c r="CR93" s="72"/>
      <c r="CS93" s="72"/>
      <c r="CT93" s="72"/>
      <c r="CU93" s="69"/>
      <c r="CV93" s="73"/>
      <c r="CW93" s="74"/>
      <c r="CX93" s="74"/>
      <c r="CY93" s="67"/>
      <c r="CZ93" s="75"/>
      <c r="DA93" s="75"/>
      <c r="DB93" s="75"/>
      <c r="DC93" s="75"/>
      <c r="DD93" s="75"/>
      <c r="DE93" s="75"/>
      <c r="DF93" s="75"/>
      <c r="DG93" s="75"/>
      <c r="DH93" s="76"/>
      <c r="DI93" s="76"/>
      <c r="DJ93" s="76"/>
      <c r="DK93" s="76"/>
      <c r="DL93" s="76"/>
      <c r="DM93" s="76"/>
      <c r="DN93" s="76"/>
      <c r="DO93" s="76"/>
      <c r="DP93" s="71"/>
      <c r="DQ93" s="71"/>
      <c r="DR93" s="71"/>
      <c r="DS93" s="71"/>
      <c r="DT93" s="71"/>
      <c r="DU93" s="71"/>
      <c r="DV93" s="71"/>
      <c r="DW93" s="71"/>
      <c r="DX93" s="71"/>
      <c r="DY93" s="71"/>
      <c r="DZ93" s="71"/>
      <c r="EA93" s="71"/>
      <c r="EB93" s="71"/>
      <c r="EC93" s="77"/>
      <c r="ED93" s="77"/>
      <c r="EE93" s="77"/>
      <c r="EF93" s="77"/>
      <c r="EG93" s="78"/>
      <c r="EH93" s="79"/>
      <c r="EI93" s="57"/>
    </row>
    <row r="94" spans="1:139" x14ac:dyDescent="0.2">
      <c r="A94" s="57">
        <v>92</v>
      </c>
      <c r="B94" s="3" t="s">
        <v>617</v>
      </c>
      <c r="C94" s="80"/>
      <c r="D94" s="80"/>
      <c r="E94" s="80"/>
      <c r="F94" s="80"/>
      <c r="G94" s="80"/>
      <c r="H94" s="80"/>
      <c r="I94" s="6" t="s">
        <v>573</v>
      </c>
      <c r="J94" s="6" t="s">
        <v>561</v>
      </c>
      <c r="K94" s="6" t="s">
        <v>33</v>
      </c>
      <c r="L94" s="6" t="s">
        <v>33</v>
      </c>
      <c r="M94" s="6" t="s">
        <v>44</v>
      </c>
      <c r="N94" s="158" t="s">
        <v>33</v>
      </c>
      <c r="O94" s="29">
        <v>296</v>
      </c>
      <c r="P94" s="29">
        <v>1390</v>
      </c>
      <c r="Q94" s="29">
        <v>547</v>
      </c>
      <c r="R94" s="30">
        <v>506</v>
      </c>
      <c r="S94" s="94"/>
      <c r="T94" s="94"/>
      <c r="U94" s="94"/>
      <c r="V94" s="94"/>
      <c r="W94" s="94"/>
      <c r="X94" s="111">
        <v>0</v>
      </c>
      <c r="Y94" s="65">
        <v>0</v>
      </c>
      <c r="Z94" s="65">
        <v>1</v>
      </c>
      <c r="AA94" s="65">
        <v>0</v>
      </c>
      <c r="AB94" s="65">
        <v>0</v>
      </c>
      <c r="AC94" s="65">
        <v>0</v>
      </c>
      <c r="AD94" s="65">
        <v>0</v>
      </c>
      <c r="AE94" s="65">
        <v>0</v>
      </c>
      <c r="AF94" s="65">
        <v>0</v>
      </c>
      <c r="AG94" s="6"/>
      <c r="AH94" s="16"/>
      <c r="AI94" s="17"/>
      <c r="AJ94" s="18">
        <v>18</v>
      </c>
      <c r="AK94" s="18">
        <v>7</v>
      </c>
      <c r="AL94" s="15">
        <f t="shared" si="1"/>
        <v>2.5714285714285716</v>
      </c>
      <c r="AM94" s="19">
        <v>86000</v>
      </c>
      <c r="AN94" s="19">
        <v>200000</v>
      </c>
      <c r="AO94" s="15">
        <v>0.43160999999999999</v>
      </c>
      <c r="AP94" s="18">
        <v>4</v>
      </c>
      <c r="AQ94" s="20">
        <v>15</v>
      </c>
      <c r="AR94" s="16">
        <v>0</v>
      </c>
      <c r="AS94" s="16">
        <v>1</v>
      </c>
      <c r="AT94" s="16">
        <v>0</v>
      </c>
      <c r="AU94" s="16">
        <v>0</v>
      </c>
      <c r="AV94" s="66"/>
      <c r="AW94" s="66"/>
      <c r="AX94" s="66"/>
      <c r="AY94" s="66"/>
      <c r="AZ94" s="66"/>
      <c r="BA94" s="66"/>
      <c r="BB94" s="66"/>
      <c r="BC94" s="66"/>
      <c r="BD94" s="66"/>
      <c r="BE94" s="66"/>
      <c r="BF94" s="69"/>
      <c r="BG94" s="67"/>
      <c r="BH94" s="67"/>
      <c r="BI94" s="68"/>
      <c r="BJ94" s="67"/>
      <c r="BK94" s="67"/>
      <c r="BL94" s="67"/>
      <c r="BM94" s="67"/>
      <c r="BN94" s="67"/>
      <c r="BO94" s="67"/>
      <c r="BP94" s="67"/>
      <c r="BQ94" s="67"/>
      <c r="BR94" s="67"/>
      <c r="BS94" s="69"/>
      <c r="BT94" s="69"/>
      <c r="BU94" s="69"/>
      <c r="BV94" s="69"/>
      <c r="BW94" s="69"/>
      <c r="BX94" s="69"/>
      <c r="BY94" s="69"/>
      <c r="BZ94" s="69"/>
      <c r="CA94" s="69"/>
      <c r="CB94" s="69"/>
      <c r="CC94" s="70"/>
      <c r="CD94" s="70"/>
      <c r="CE94" s="71"/>
      <c r="CF94" s="71"/>
      <c r="CG94" s="71"/>
      <c r="CH94" s="71"/>
      <c r="CI94" s="71"/>
      <c r="CJ94" s="71"/>
      <c r="CK94" s="71"/>
      <c r="CL94" s="67"/>
      <c r="CM94" s="72"/>
      <c r="CN94" s="72"/>
      <c r="CO94" s="72"/>
      <c r="CP94" s="72"/>
      <c r="CQ94" s="72"/>
      <c r="CR94" s="72"/>
      <c r="CS94" s="72"/>
      <c r="CT94" s="72"/>
      <c r="CU94" s="69"/>
      <c r="CV94" s="73"/>
      <c r="CW94" s="74"/>
      <c r="CX94" s="74"/>
      <c r="CY94" s="67"/>
      <c r="CZ94" s="75"/>
      <c r="DA94" s="75"/>
      <c r="DB94" s="75"/>
      <c r="DC94" s="75"/>
      <c r="DD94" s="75"/>
      <c r="DE94" s="75"/>
      <c r="DF94" s="75"/>
      <c r="DG94" s="75"/>
      <c r="DH94" s="76"/>
      <c r="DI94" s="76"/>
      <c r="DJ94" s="76"/>
      <c r="DK94" s="76"/>
      <c r="DL94" s="76"/>
      <c r="DM94" s="76"/>
      <c r="DN94" s="76"/>
      <c r="DO94" s="76"/>
      <c r="DP94" s="71"/>
      <c r="DQ94" s="71"/>
      <c r="DR94" s="71"/>
      <c r="DS94" s="71"/>
      <c r="DT94" s="71"/>
      <c r="DU94" s="71"/>
      <c r="DV94" s="71"/>
      <c r="DW94" s="71"/>
      <c r="DX94" s="71"/>
      <c r="DY94" s="71"/>
      <c r="DZ94" s="71"/>
      <c r="EA94" s="71"/>
      <c r="EB94" s="71"/>
      <c r="EC94" s="77"/>
      <c r="ED94" s="77"/>
      <c r="EE94" s="77"/>
      <c r="EF94" s="77"/>
      <c r="EG94" s="78"/>
      <c r="EH94" s="79"/>
      <c r="EI94" s="57"/>
    </row>
    <row r="95" spans="1:139" x14ac:dyDescent="0.2">
      <c r="A95" s="57">
        <v>93</v>
      </c>
      <c r="B95" s="3" t="s">
        <v>618</v>
      </c>
      <c r="C95" s="80"/>
      <c r="D95" s="80"/>
      <c r="E95" s="80"/>
      <c r="F95" s="80"/>
      <c r="G95" s="80"/>
      <c r="H95" s="80"/>
      <c r="I95" s="6" t="s">
        <v>573</v>
      </c>
      <c r="J95" s="6" t="s">
        <v>561</v>
      </c>
      <c r="K95" s="6" t="s">
        <v>33</v>
      </c>
      <c r="L95" s="6" t="s">
        <v>33</v>
      </c>
      <c r="M95" s="6" t="s">
        <v>44</v>
      </c>
      <c r="N95" s="158" t="s">
        <v>33</v>
      </c>
      <c r="O95" s="29">
        <v>86</v>
      </c>
      <c r="P95" s="29">
        <v>194</v>
      </c>
      <c r="Q95" s="29">
        <v>42</v>
      </c>
      <c r="R95" s="30">
        <v>0</v>
      </c>
      <c r="S95" s="94"/>
      <c r="T95" s="94"/>
      <c r="U95" s="94"/>
      <c r="V95" s="94"/>
      <c r="W95" s="94"/>
      <c r="X95" s="111">
        <v>1</v>
      </c>
      <c r="Y95" s="98"/>
      <c r="Z95" s="98"/>
      <c r="AA95" s="98"/>
      <c r="AB95" s="98"/>
      <c r="AC95" s="98"/>
      <c r="AD95" s="98"/>
      <c r="AE95" s="98"/>
      <c r="AF95" s="98"/>
      <c r="AG95" s="77"/>
      <c r="AH95" s="99"/>
      <c r="AI95" s="100"/>
      <c r="AJ95" s="101"/>
      <c r="AK95" s="101"/>
      <c r="AL95" s="102"/>
      <c r="AM95" s="103"/>
      <c r="AN95" s="103"/>
      <c r="AO95" s="102"/>
      <c r="AP95" s="101"/>
      <c r="AQ95" s="104"/>
      <c r="AR95" s="99"/>
      <c r="AS95" s="99"/>
      <c r="AT95" s="99"/>
      <c r="AU95" s="99"/>
      <c r="AV95" s="66"/>
      <c r="AW95" s="66"/>
      <c r="AX95" s="66"/>
      <c r="AY95" s="66"/>
      <c r="AZ95" s="66"/>
      <c r="BA95" s="66"/>
      <c r="BB95" s="66"/>
      <c r="BC95" s="66"/>
      <c r="BD95" s="66"/>
      <c r="BE95" s="66"/>
      <c r="BF95" s="69"/>
      <c r="BG95" s="67"/>
      <c r="BH95" s="67"/>
      <c r="BI95" s="68"/>
      <c r="BJ95" s="67"/>
      <c r="BK95" s="67"/>
      <c r="BL95" s="67"/>
      <c r="BM95" s="67"/>
      <c r="BN95" s="67"/>
      <c r="BO95" s="67"/>
      <c r="BP95" s="67"/>
      <c r="BQ95" s="67"/>
      <c r="BR95" s="67"/>
      <c r="BS95" s="69"/>
      <c r="BT95" s="69"/>
      <c r="BU95" s="69"/>
      <c r="BV95" s="69"/>
      <c r="BW95" s="69"/>
      <c r="BX95" s="69"/>
      <c r="BY95" s="69"/>
      <c r="BZ95" s="69"/>
      <c r="CA95" s="69"/>
      <c r="CB95" s="69"/>
      <c r="CC95" s="70"/>
      <c r="CD95" s="70"/>
      <c r="CE95" s="71"/>
      <c r="CF95" s="71"/>
      <c r="CG95" s="71"/>
      <c r="CH95" s="71"/>
      <c r="CI95" s="71"/>
      <c r="CJ95" s="71"/>
      <c r="CK95" s="71"/>
      <c r="CL95" s="67"/>
      <c r="CM95" s="72"/>
      <c r="CN95" s="72"/>
      <c r="CO95" s="72"/>
      <c r="CP95" s="72"/>
      <c r="CQ95" s="72"/>
      <c r="CR95" s="72"/>
      <c r="CS95" s="72"/>
      <c r="CT95" s="72"/>
      <c r="CU95" s="69"/>
      <c r="CV95" s="73"/>
      <c r="CW95" s="74"/>
      <c r="CX95" s="74"/>
      <c r="CY95" s="67"/>
      <c r="CZ95" s="75"/>
      <c r="DA95" s="75"/>
      <c r="DB95" s="75"/>
      <c r="DC95" s="75"/>
      <c r="DD95" s="75"/>
      <c r="DE95" s="75"/>
      <c r="DF95" s="75"/>
      <c r="DG95" s="75"/>
      <c r="DH95" s="76"/>
      <c r="DI95" s="76"/>
      <c r="DJ95" s="76"/>
      <c r="DK95" s="76"/>
      <c r="DL95" s="76"/>
      <c r="DM95" s="76"/>
      <c r="DN95" s="76"/>
      <c r="DO95" s="76"/>
      <c r="DP95" s="71"/>
      <c r="DQ95" s="71"/>
      <c r="DR95" s="71"/>
      <c r="DS95" s="71"/>
      <c r="DT95" s="71"/>
      <c r="DU95" s="71"/>
      <c r="DV95" s="71"/>
      <c r="DW95" s="71"/>
      <c r="DX95" s="71"/>
      <c r="DY95" s="71"/>
      <c r="DZ95" s="71"/>
      <c r="EA95" s="71"/>
      <c r="EB95" s="71"/>
      <c r="EC95" s="77"/>
      <c r="ED95" s="77"/>
      <c r="EE95" s="77"/>
      <c r="EF95" s="77"/>
      <c r="EG95" s="78"/>
      <c r="EH95" s="79"/>
      <c r="EI95" s="57"/>
    </row>
    <row r="96" spans="1:139" x14ac:dyDescent="0.2">
      <c r="A96" s="57">
        <v>94</v>
      </c>
      <c r="B96" s="3" t="s">
        <v>181</v>
      </c>
      <c r="C96" s="2" t="s">
        <v>621</v>
      </c>
      <c r="D96" s="2" t="s">
        <v>182</v>
      </c>
      <c r="E96" s="2" t="s">
        <v>183</v>
      </c>
      <c r="F96" s="2" t="s">
        <v>184</v>
      </c>
      <c r="G96" s="2" t="s">
        <v>690</v>
      </c>
      <c r="H96" s="2" t="s">
        <v>185</v>
      </c>
      <c r="I96" s="6" t="s">
        <v>579</v>
      </c>
      <c r="J96" s="6" t="s">
        <v>562</v>
      </c>
      <c r="K96" s="6" t="s">
        <v>44</v>
      </c>
      <c r="L96" s="6" t="s">
        <v>33</v>
      </c>
      <c r="M96" s="6" t="s">
        <v>33</v>
      </c>
      <c r="N96" s="158" t="s">
        <v>44</v>
      </c>
      <c r="O96" s="29">
        <v>484214</v>
      </c>
      <c r="P96" s="29">
        <v>885154</v>
      </c>
      <c r="Q96" s="29">
        <v>62199</v>
      </c>
      <c r="R96" s="30">
        <v>3661105</v>
      </c>
      <c r="S96" s="22">
        <v>0.52246603143040149</v>
      </c>
      <c r="T96" s="22">
        <v>0.24553952973214371</v>
      </c>
      <c r="U96" s="22">
        <v>0.11065293128713873</v>
      </c>
      <c r="V96" s="22">
        <v>2.5044624505443029E-2</v>
      </c>
      <c r="W96" s="22">
        <v>9.6296883044873063E-2</v>
      </c>
      <c r="X96" s="111">
        <v>27</v>
      </c>
      <c r="Y96" s="65">
        <v>0.18181818181818182</v>
      </c>
      <c r="Z96" s="65">
        <v>0</v>
      </c>
      <c r="AA96" s="65">
        <v>0</v>
      </c>
      <c r="AB96" s="65">
        <v>0.81818181818181823</v>
      </c>
      <c r="AC96" s="65">
        <v>0</v>
      </c>
      <c r="AD96" s="65">
        <v>0</v>
      </c>
      <c r="AE96" s="65">
        <v>0</v>
      </c>
      <c r="AF96" s="65">
        <v>0</v>
      </c>
      <c r="AG96" s="6">
        <v>32</v>
      </c>
      <c r="AH96" s="16">
        <v>0.96969696969696972</v>
      </c>
      <c r="AI96" s="17">
        <v>2.84375</v>
      </c>
      <c r="AJ96" s="18">
        <v>4.5454545454545459</v>
      </c>
      <c r="AK96" s="18">
        <v>11.242424242424242</v>
      </c>
      <c r="AL96" s="15">
        <f t="shared" si="1"/>
        <v>0.40431266846361191</v>
      </c>
      <c r="AM96" s="19">
        <v>149000</v>
      </c>
      <c r="AN96" s="19">
        <v>433000</v>
      </c>
      <c r="AO96" s="15">
        <v>0.34503656742556921</v>
      </c>
      <c r="AP96" s="18">
        <v>3.8181818181818183</v>
      </c>
      <c r="AQ96" s="20">
        <v>21.5</v>
      </c>
      <c r="AR96" s="16">
        <v>0.72727272727272729</v>
      </c>
      <c r="AS96" s="16">
        <v>0.18181818181818182</v>
      </c>
      <c r="AT96" s="16">
        <v>0</v>
      </c>
      <c r="AU96" s="16">
        <v>9.0909090909090912E-2</v>
      </c>
      <c r="AV96" s="8" t="s">
        <v>44</v>
      </c>
      <c r="AW96" s="8" t="s">
        <v>44</v>
      </c>
      <c r="AX96" s="8" t="s">
        <v>44</v>
      </c>
      <c r="AY96" s="8"/>
      <c r="AZ96" s="8"/>
      <c r="BA96" s="8" t="s">
        <v>44</v>
      </c>
      <c r="BB96" s="8" t="s">
        <v>44</v>
      </c>
      <c r="BC96" s="8"/>
      <c r="BD96" s="8"/>
      <c r="BE96" s="8"/>
      <c r="BF96" s="10"/>
      <c r="BG96" s="24" t="s">
        <v>812</v>
      </c>
      <c r="BH96" s="9">
        <v>69</v>
      </c>
      <c r="BI96" s="21">
        <v>0.4107142857142857</v>
      </c>
      <c r="BJ96" s="9">
        <v>12</v>
      </c>
      <c r="BK96" s="23">
        <v>0.25</v>
      </c>
      <c r="BL96" s="23">
        <v>0.75</v>
      </c>
      <c r="BM96" s="23">
        <v>0.33333333333333331</v>
      </c>
      <c r="BN96" s="23">
        <v>0.70833333333333337</v>
      </c>
      <c r="BO96" s="9" t="s">
        <v>767</v>
      </c>
      <c r="BP96" s="9" t="s">
        <v>767</v>
      </c>
      <c r="BQ96" s="9" t="s">
        <v>767</v>
      </c>
      <c r="BR96" s="9" t="s">
        <v>767</v>
      </c>
      <c r="BS96" s="10" t="s">
        <v>34</v>
      </c>
      <c r="BT96" s="10" t="s">
        <v>91</v>
      </c>
      <c r="BU96" s="10" t="s">
        <v>91</v>
      </c>
      <c r="BV96" s="10" t="s">
        <v>91</v>
      </c>
      <c r="BW96" s="10" t="s">
        <v>91</v>
      </c>
      <c r="BX96" s="10" t="s">
        <v>35</v>
      </c>
      <c r="BY96" s="10" t="s">
        <v>34</v>
      </c>
      <c r="BZ96" s="10" t="s">
        <v>34</v>
      </c>
      <c r="CA96" s="10" t="s">
        <v>91</v>
      </c>
      <c r="CB96" s="10" t="s">
        <v>91</v>
      </c>
      <c r="CC96" s="11" t="s">
        <v>44</v>
      </c>
      <c r="CD96" s="11" t="s">
        <v>44</v>
      </c>
      <c r="CE96" s="7"/>
      <c r="CF96" s="7"/>
      <c r="CG96" s="7" t="s">
        <v>44</v>
      </c>
      <c r="CH96" s="7"/>
      <c r="CI96" s="7"/>
      <c r="CJ96" s="7"/>
      <c r="CK96" s="7"/>
      <c r="CL96" s="9" t="s">
        <v>44</v>
      </c>
      <c r="CM96" s="26">
        <v>0.2</v>
      </c>
      <c r="CN96" s="26">
        <v>0</v>
      </c>
      <c r="CO96" s="26">
        <v>0.12</v>
      </c>
      <c r="CP96" s="26">
        <v>0.1</v>
      </c>
      <c r="CQ96" s="26">
        <v>0.18</v>
      </c>
      <c r="CR96" s="26">
        <v>0.15</v>
      </c>
      <c r="CS96" s="26">
        <v>0.25</v>
      </c>
      <c r="CT96" s="26">
        <v>0</v>
      </c>
      <c r="CU96" s="10" t="s">
        <v>44</v>
      </c>
      <c r="CV96" s="27">
        <v>2013</v>
      </c>
      <c r="CW96" s="4" t="s">
        <v>44</v>
      </c>
      <c r="CX96" s="4" t="s">
        <v>845</v>
      </c>
      <c r="CY96" s="21">
        <v>0.25</v>
      </c>
      <c r="CZ96" s="5">
        <v>1</v>
      </c>
      <c r="DA96" s="5">
        <v>1</v>
      </c>
      <c r="DB96" s="5">
        <v>3</v>
      </c>
      <c r="DC96" s="5">
        <v>6</v>
      </c>
      <c r="DD96" s="5">
        <v>0</v>
      </c>
      <c r="DE96" s="5">
        <v>0</v>
      </c>
      <c r="DF96" s="5">
        <v>0</v>
      </c>
      <c r="DG96" s="5">
        <v>11</v>
      </c>
      <c r="DH96" s="12">
        <v>1</v>
      </c>
      <c r="DI96" s="12">
        <v>1</v>
      </c>
      <c r="DJ96" s="12">
        <v>7</v>
      </c>
      <c r="DK96" s="12">
        <v>6</v>
      </c>
      <c r="DL96" s="12">
        <v>0</v>
      </c>
      <c r="DM96" s="12">
        <v>0</v>
      </c>
      <c r="DN96" s="12">
        <v>2</v>
      </c>
      <c r="DO96" s="12">
        <v>17</v>
      </c>
      <c r="DP96" s="7" t="s">
        <v>34</v>
      </c>
      <c r="DQ96" s="7" t="s">
        <v>35</v>
      </c>
      <c r="DR96" s="7" t="s">
        <v>34</v>
      </c>
      <c r="DS96" s="7" t="s">
        <v>34</v>
      </c>
      <c r="DT96" s="7" t="s">
        <v>34</v>
      </c>
      <c r="DU96" s="7" t="s">
        <v>34</v>
      </c>
      <c r="DV96" s="7" t="s">
        <v>34</v>
      </c>
      <c r="DW96" s="7" t="s">
        <v>34</v>
      </c>
      <c r="DX96" s="7" t="s">
        <v>34</v>
      </c>
      <c r="DY96" s="7" t="s">
        <v>34</v>
      </c>
      <c r="DZ96" s="7" t="s">
        <v>34</v>
      </c>
      <c r="EA96" s="7" t="s">
        <v>34</v>
      </c>
      <c r="EB96" s="7" t="s">
        <v>34</v>
      </c>
      <c r="EC96" s="6" t="s">
        <v>44</v>
      </c>
      <c r="ED96" s="6" t="s">
        <v>44</v>
      </c>
      <c r="EE96" s="6" t="s">
        <v>44</v>
      </c>
      <c r="EF96" s="6"/>
      <c r="EG96" s="63" t="s">
        <v>933</v>
      </c>
      <c r="EH96" s="64" t="s">
        <v>934</v>
      </c>
      <c r="EI96" s="57"/>
    </row>
    <row r="97" spans="1:139" x14ac:dyDescent="0.2">
      <c r="A97" s="57">
        <v>95</v>
      </c>
      <c r="B97" s="3" t="s">
        <v>620</v>
      </c>
      <c r="C97" s="2" t="s">
        <v>95</v>
      </c>
      <c r="D97" s="2" t="s">
        <v>96</v>
      </c>
      <c r="E97" s="2"/>
      <c r="F97" s="2" t="s">
        <v>97</v>
      </c>
      <c r="G97" s="2" t="s">
        <v>691</v>
      </c>
      <c r="H97" s="2" t="s">
        <v>98</v>
      </c>
      <c r="I97" s="6" t="s">
        <v>579</v>
      </c>
      <c r="J97" s="6" t="s">
        <v>561</v>
      </c>
      <c r="K97" s="6" t="s">
        <v>33</v>
      </c>
      <c r="L97" s="6" t="s">
        <v>33</v>
      </c>
      <c r="M97" s="6" t="s">
        <v>44</v>
      </c>
      <c r="N97" s="158" t="s">
        <v>44</v>
      </c>
      <c r="O97" s="29">
        <v>116</v>
      </c>
      <c r="P97" s="29">
        <v>1994</v>
      </c>
      <c r="Q97" s="29">
        <v>105</v>
      </c>
      <c r="R97" s="30">
        <v>709</v>
      </c>
      <c r="S97" s="94"/>
      <c r="T97" s="94"/>
      <c r="U97" s="94"/>
      <c r="V97" s="94"/>
      <c r="W97" s="94"/>
      <c r="X97" s="111">
        <v>1</v>
      </c>
      <c r="Y97" s="65">
        <v>0</v>
      </c>
      <c r="Z97" s="65">
        <v>0</v>
      </c>
      <c r="AA97" s="65">
        <v>1</v>
      </c>
      <c r="AB97" s="65">
        <v>0</v>
      </c>
      <c r="AC97" s="65">
        <v>0</v>
      </c>
      <c r="AD97" s="65">
        <v>0</v>
      </c>
      <c r="AE97" s="65">
        <v>0</v>
      </c>
      <c r="AF97" s="65">
        <v>0</v>
      </c>
      <c r="AG97" s="6">
        <v>1</v>
      </c>
      <c r="AH97" s="16">
        <v>1</v>
      </c>
      <c r="AI97" s="17">
        <v>3</v>
      </c>
      <c r="AJ97" s="18">
        <v>11</v>
      </c>
      <c r="AK97" s="18">
        <v>4</v>
      </c>
      <c r="AL97" s="15">
        <f t="shared" si="1"/>
        <v>2.75</v>
      </c>
      <c r="AM97" s="19">
        <v>84000</v>
      </c>
      <c r="AN97" s="19">
        <v>100000</v>
      </c>
      <c r="AO97" s="15">
        <v>0.83681000000000005</v>
      </c>
      <c r="AP97" s="18">
        <v>2</v>
      </c>
      <c r="AQ97" s="20">
        <v>5</v>
      </c>
      <c r="AR97" s="16">
        <v>0</v>
      </c>
      <c r="AS97" s="16">
        <v>1</v>
      </c>
      <c r="AT97" s="16">
        <v>0</v>
      </c>
      <c r="AU97" s="16">
        <v>0</v>
      </c>
      <c r="AV97" s="8"/>
      <c r="AW97" s="8"/>
      <c r="AX97" s="8" t="s">
        <v>44</v>
      </c>
      <c r="AY97" s="8"/>
      <c r="AZ97" s="8"/>
      <c r="BA97" s="8"/>
      <c r="BB97" s="8"/>
      <c r="BC97" s="8"/>
      <c r="BD97" s="8"/>
      <c r="BE97" s="8"/>
      <c r="BF97" s="10"/>
      <c r="BG97" s="24" t="s">
        <v>773</v>
      </c>
      <c r="BH97" s="9">
        <v>79</v>
      </c>
      <c r="BI97" s="21">
        <v>0.47023809523809523</v>
      </c>
      <c r="BJ97" s="9">
        <v>11</v>
      </c>
      <c r="BK97" s="23">
        <v>0.25</v>
      </c>
      <c r="BL97" s="23">
        <v>0.70833333333333337</v>
      </c>
      <c r="BM97" s="23">
        <v>0.33333333333333331</v>
      </c>
      <c r="BN97" s="23">
        <v>0.83333333333333337</v>
      </c>
      <c r="BO97" s="23">
        <v>0.33333333333333331</v>
      </c>
      <c r="BP97" s="23">
        <v>0.83333333333333337</v>
      </c>
      <c r="BQ97" s="23">
        <v>0.33333333333333331</v>
      </c>
      <c r="BR97" s="23">
        <v>0.83333333333333337</v>
      </c>
      <c r="BS97" s="10" t="s">
        <v>91</v>
      </c>
      <c r="BT97" s="10" t="s">
        <v>91</v>
      </c>
      <c r="BU97" s="10" t="s">
        <v>91</v>
      </c>
      <c r="BV97" s="10" t="s">
        <v>91</v>
      </c>
      <c r="BW97" s="10" t="s">
        <v>91</v>
      </c>
      <c r="BX97" s="10" t="s">
        <v>91</v>
      </c>
      <c r="BY97" s="10" t="s">
        <v>91</v>
      </c>
      <c r="BZ97" s="10" t="s">
        <v>91</v>
      </c>
      <c r="CA97" s="10" t="s">
        <v>91</v>
      </c>
      <c r="CB97" s="10" t="s">
        <v>34</v>
      </c>
      <c r="CC97" s="11" t="s">
        <v>91</v>
      </c>
      <c r="CD97" s="11" t="s">
        <v>91</v>
      </c>
      <c r="CE97" s="71"/>
      <c r="CF97" s="71"/>
      <c r="CG97" s="71"/>
      <c r="CH97" s="71"/>
      <c r="CI97" s="71"/>
      <c r="CJ97" s="71"/>
      <c r="CK97" s="71"/>
      <c r="CL97" s="67"/>
      <c r="CM97" s="72"/>
      <c r="CN97" s="72"/>
      <c r="CO97" s="72"/>
      <c r="CP97" s="72"/>
      <c r="CQ97" s="72"/>
      <c r="CR97" s="72"/>
      <c r="CS97" s="72"/>
      <c r="CT97" s="72"/>
      <c r="CU97" s="69"/>
      <c r="CV97" s="73"/>
      <c r="CW97" s="4" t="s">
        <v>33</v>
      </c>
      <c r="CX97" s="4"/>
      <c r="CY97" s="21">
        <v>0</v>
      </c>
      <c r="CZ97" s="5">
        <v>1</v>
      </c>
      <c r="DA97" s="5">
        <v>0</v>
      </c>
      <c r="DB97" s="5">
        <v>0</v>
      </c>
      <c r="DC97" s="5">
        <v>0</v>
      </c>
      <c r="DD97" s="5">
        <v>0</v>
      </c>
      <c r="DE97" s="5">
        <v>0</v>
      </c>
      <c r="DF97" s="5">
        <v>0</v>
      </c>
      <c r="DG97" s="5">
        <v>1</v>
      </c>
      <c r="DH97" s="12">
        <v>1</v>
      </c>
      <c r="DI97" s="12">
        <v>2</v>
      </c>
      <c r="DJ97" s="12">
        <v>0</v>
      </c>
      <c r="DK97" s="12">
        <v>0</v>
      </c>
      <c r="DL97" s="12">
        <v>0</v>
      </c>
      <c r="DM97" s="12">
        <v>0</v>
      </c>
      <c r="DN97" s="12">
        <v>0</v>
      </c>
      <c r="DO97" s="12">
        <v>3</v>
      </c>
      <c r="DP97" s="7" t="s">
        <v>35</v>
      </c>
      <c r="DQ97" s="7" t="s">
        <v>35</v>
      </c>
      <c r="DR97" s="7" t="s">
        <v>91</v>
      </c>
      <c r="DS97" s="7" t="s">
        <v>34</v>
      </c>
      <c r="DT97" s="7" t="s">
        <v>34</v>
      </c>
      <c r="DU97" s="7" t="s">
        <v>34</v>
      </c>
      <c r="DV97" s="7" t="s">
        <v>91</v>
      </c>
      <c r="DW97" s="7" t="s">
        <v>91</v>
      </c>
      <c r="DX97" s="7" t="s">
        <v>91</v>
      </c>
      <c r="DY97" s="7" t="s">
        <v>91</v>
      </c>
      <c r="DZ97" s="7" t="s">
        <v>91</v>
      </c>
      <c r="EA97" s="7" t="s">
        <v>91</v>
      </c>
      <c r="EB97" s="7" t="s">
        <v>34</v>
      </c>
      <c r="EC97" s="6"/>
      <c r="ED97" s="6" t="s">
        <v>44</v>
      </c>
      <c r="EE97" s="6"/>
      <c r="EF97" s="6"/>
      <c r="EG97" s="63" t="s">
        <v>935</v>
      </c>
      <c r="EH97" s="64" t="s">
        <v>935</v>
      </c>
      <c r="EI97" s="57"/>
    </row>
    <row r="98" spans="1:139" x14ac:dyDescent="0.2">
      <c r="A98" s="57">
        <v>96</v>
      </c>
      <c r="B98" s="3" t="s">
        <v>292</v>
      </c>
      <c r="C98" s="2" t="s">
        <v>293</v>
      </c>
      <c r="D98" s="2" t="s">
        <v>294</v>
      </c>
      <c r="E98" s="2" t="s">
        <v>295</v>
      </c>
      <c r="F98" s="2" t="s">
        <v>296</v>
      </c>
      <c r="G98" s="2" t="s">
        <v>692</v>
      </c>
      <c r="H98" s="2" t="s">
        <v>297</v>
      </c>
      <c r="I98" s="6" t="s">
        <v>579</v>
      </c>
      <c r="J98" s="6" t="s">
        <v>557</v>
      </c>
      <c r="K98" s="6" t="s">
        <v>33</v>
      </c>
      <c r="L98" s="6" t="s">
        <v>44</v>
      </c>
      <c r="M98" s="6" t="s">
        <v>33</v>
      </c>
      <c r="N98" s="158" t="s">
        <v>44</v>
      </c>
      <c r="O98" s="29">
        <v>168676</v>
      </c>
      <c r="P98" s="29">
        <v>1968445</v>
      </c>
      <c r="Q98" s="29">
        <v>126491</v>
      </c>
      <c r="R98" s="30">
        <v>5165841</v>
      </c>
      <c r="S98" s="22">
        <v>0.49380362268215378</v>
      </c>
      <c r="T98" s="22">
        <v>2.6685296740646878E-2</v>
      </c>
      <c r="U98" s="22">
        <v>0.10367101891057041</v>
      </c>
      <c r="V98" s="22">
        <v>0</v>
      </c>
      <c r="W98" s="22">
        <v>0.37584006166662892</v>
      </c>
      <c r="X98" s="111">
        <v>118</v>
      </c>
      <c r="Y98" s="65">
        <v>0.57291666666666663</v>
      </c>
      <c r="Z98" s="65">
        <v>2.0833333333333332E-2</v>
      </c>
      <c r="AA98" s="65">
        <v>0.40625</v>
      </c>
      <c r="AB98" s="65">
        <v>0</v>
      </c>
      <c r="AC98" s="65">
        <v>0</v>
      </c>
      <c r="AD98" s="65">
        <v>0</v>
      </c>
      <c r="AE98" s="65">
        <v>0</v>
      </c>
      <c r="AF98" s="65">
        <v>0</v>
      </c>
      <c r="AG98" s="6">
        <v>96</v>
      </c>
      <c r="AH98" s="16">
        <v>1</v>
      </c>
      <c r="AI98" s="17">
        <v>2.0208333333333335</v>
      </c>
      <c r="AJ98" s="18">
        <v>4.614583333333333</v>
      </c>
      <c r="AK98" s="18">
        <v>4.15625</v>
      </c>
      <c r="AL98" s="15">
        <f t="shared" si="1"/>
        <v>1.1102756892230576</v>
      </c>
      <c r="AM98" s="19">
        <v>78000</v>
      </c>
      <c r="AN98" s="19">
        <v>108000</v>
      </c>
      <c r="AO98" s="15">
        <v>0.72292009661835754</v>
      </c>
      <c r="AP98" s="18">
        <v>4.0625</v>
      </c>
      <c r="AQ98" s="20">
        <v>8.1979166666666661</v>
      </c>
      <c r="AR98" s="16">
        <v>0.11458333333333333</v>
      </c>
      <c r="AS98" s="16">
        <v>0.88541666666666663</v>
      </c>
      <c r="AT98" s="16">
        <v>0</v>
      </c>
      <c r="AU98" s="16">
        <v>0</v>
      </c>
      <c r="AV98" s="8" t="s">
        <v>44</v>
      </c>
      <c r="AW98" s="8" t="s">
        <v>44</v>
      </c>
      <c r="AX98" s="8" t="s">
        <v>44</v>
      </c>
      <c r="AY98" s="8"/>
      <c r="AZ98" s="8"/>
      <c r="BA98" s="8"/>
      <c r="BB98" s="8"/>
      <c r="BC98" s="8" t="s">
        <v>44</v>
      </c>
      <c r="BD98" s="8"/>
      <c r="BE98" s="8"/>
      <c r="BF98" s="10"/>
      <c r="BG98" s="24" t="s">
        <v>793</v>
      </c>
      <c r="BH98" s="9">
        <v>45.000000000000007</v>
      </c>
      <c r="BI98" s="21">
        <v>0.2678571428571429</v>
      </c>
      <c r="BJ98" s="9">
        <v>9.0000000000000018</v>
      </c>
      <c r="BK98" s="23">
        <v>0.33333333333333331</v>
      </c>
      <c r="BL98" s="23">
        <v>0.70833333333333337</v>
      </c>
      <c r="BM98" s="9" t="s">
        <v>767</v>
      </c>
      <c r="BN98" s="9" t="s">
        <v>767</v>
      </c>
      <c r="BO98" s="9" t="s">
        <v>767</v>
      </c>
      <c r="BP98" s="9" t="s">
        <v>767</v>
      </c>
      <c r="BQ98" s="9" t="s">
        <v>767</v>
      </c>
      <c r="BR98" s="9" t="s">
        <v>767</v>
      </c>
      <c r="BS98" s="10" t="s">
        <v>91</v>
      </c>
      <c r="BT98" s="10" t="s">
        <v>91</v>
      </c>
      <c r="BU98" s="10" t="s">
        <v>91</v>
      </c>
      <c r="BV98" s="10" t="s">
        <v>91</v>
      </c>
      <c r="BW98" s="10" t="s">
        <v>91</v>
      </c>
      <c r="BX98" s="10" t="s">
        <v>91</v>
      </c>
      <c r="BY98" s="10" t="s">
        <v>91</v>
      </c>
      <c r="BZ98" s="10" t="s">
        <v>34</v>
      </c>
      <c r="CA98" s="10" t="s">
        <v>91</v>
      </c>
      <c r="CB98" s="10" t="s">
        <v>34</v>
      </c>
      <c r="CC98" s="11" t="s">
        <v>33</v>
      </c>
      <c r="CD98" s="11" t="s">
        <v>44</v>
      </c>
      <c r="CE98" s="7"/>
      <c r="CF98" s="7" t="s">
        <v>44</v>
      </c>
      <c r="CG98" s="7" t="s">
        <v>44</v>
      </c>
      <c r="CH98" s="7"/>
      <c r="CI98" s="7" t="s">
        <v>44</v>
      </c>
      <c r="CJ98" s="7" t="s">
        <v>44</v>
      </c>
      <c r="CK98" s="7" t="s">
        <v>298</v>
      </c>
      <c r="CL98" s="9" t="s">
        <v>44</v>
      </c>
      <c r="CM98" s="26">
        <v>0.13</v>
      </c>
      <c r="CN98" s="26">
        <v>0</v>
      </c>
      <c r="CO98" s="26">
        <v>0</v>
      </c>
      <c r="CP98" s="26">
        <v>0</v>
      </c>
      <c r="CQ98" s="26">
        <v>0.11</v>
      </c>
      <c r="CR98" s="26">
        <v>0.19</v>
      </c>
      <c r="CS98" s="26">
        <v>0.4</v>
      </c>
      <c r="CT98" s="26">
        <v>0.17</v>
      </c>
      <c r="CU98" s="10" t="s">
        <v>33</v>
      </c>
      <c r="CV98" s="27"/>
      <c r="CW98" s="4" t="s">
        <v>33</v>
      </c>
      <c r="CX98" s="4"/>
      <c r="CY98" s="21">
        <v>0.15</v>
      </c>
      <c r="CZ98" s="5">
        <v>2</v>
      </c>
      <c r="DA98" s="5">
        <v>0</v>
      </c>
      <c r="DB98" s="5">
        <v>2</v>
      </c>
      <c r="DC98" s="5">
        <v>0</v>
      </c>
      <c r="DD98" s="5">
        <v>0</v>
      </c>
      <c r="DE98" s="5">
        <v>0</v>
      </c>
      <c r="DF98" s="5">
        <v>0</v>
      </c>
      <c r="DG98" s="5">
        <v>4</v>
      </c>
      <c r="DH98" s="12">
        <v>2</v>
      </c>
      <c r="DI98" s="12">
        <v>0</v>
      </c>
      <c r="DJ98" s="12">
        <v>2</v>
      </c>
      <c r="DK98" s="12">
        <v>0</v>
      </c>
      <c r="DL98" s="12">
        <v>0</v>
      </c>
      <c r="DM98" s="12">
        <v>0</v>
      </c>
      <c r="DN98" s="12">
        <v>0</v>
      </c>
      <c r="DO98" s="12">
        <v>4</v>
      </c>
      <c r="DP98" s="7" t="s">
        <v>35</v>
      </c>
      <c r="DQ98" s="7" t="s">
        <v>35</v>
      </c>
      <c r="DR98" s="7" t="s">
        <v>34</v>
      </c>
      <c r="DS98" s="7" t="s">
        <v>34</v>
      </c>
      <c r="DT98" s="7" t="s">
        <v>34</v>
      </c>
      <c r="DU98" s="7" t="s">
        <v>34</v>
      </c>
      <c r="DV98" s="7" t="s">
        <v>34</v>
      </c>
      <c r="DW98" s="7" t="s">
        <v>34</v>
      </c>
      <c r="DX98" s="7" t="s">
        <v>34</v>
      </c>
      <c r="DY98" s="7" t="s">
        <v>34</v>
      </c>
      <c r="DZ98" s="7" t="s">
        <v>34</v>
      </c>
      <c r="EA98" s="7" t="s">
        <v>91</v>
      </c>
      <c r="EB98" s="7" t="s">
        <v>34</v>
      </c>
      <c r="EC98" s="6"/>
      <c r="ED98" s="6" t="s">
        <v>44</v>
      </c>
      <c r="EE98" s="6" t="s">
        <v>44</v>
      </c>
      <c r="EF98" s="6"/>
      <c r="EG98" s="63" t="s">
        <v>936</v>
      </c>
      <c r="EH98" s="64" t="s">
        <v>937</v>
      </c>
      <c r="EI98" s="57"/>
    </row>
    <row r="99" spans="1:139" x14ac:dyDescent="0.2">
      <c r="A99" s="57">
        <v>97</v>
      </c>
      <c r="B99" s="3" t="s">
        <v>361</v>
      </c>
      <c r="C99" s="2" t="s">
        <v>362</v>
      </c>
      <c r="D99" s="2" t="s">
        <v>363</v>
      </c>
      <c r="E99" s="2" t="s">
        <v>364</v>
      </c>
      <c r="F99" s="2" t="s">
        <v>365</v>
      </c>
      <c r="G99" s="2" t="s">
        <v>693</v>
      </c>
      <c r="H99" s="2" t="s">
        <v>366</v>
      </c>
      <c r="I99" s="6" t="s">
        <v>622</v>
      </c>
      <c r="J99" s="6" t="s">
        <v>557</v>
      </c>
      <c r="K99" s="6" t="s">
        <v>33</v>
      </c>
      <c r="L99" s="6" t="s">
        <v>44</v>
      </c>
      <c r="M99" s="6" t="s">
        <v>33</v>
      </c>
      <c r="N99" s="158" t="s">
        <v>44</v>
      </c>
      <c r="O99" s="29">
        <v>49693</v>
      </c>
      <c r="P99" s="29">
        <v>382286</v>
      </c>
      <c r="Q99" s="29">
        <v>23166</v>
      </c>
      <c r="R99" s="30">
        <v>1081008</v>
      </c>
      <c r="S99" s="22">
        <v>0.60750984266536423</v>
      </c>
      <c r="T99" s="22">
        <v>9.8483082456374049E-2</v>
      </c>
      <c r="U99" s="22">
        <v>0.29400707487826178</v>
      </c>
      <c r="V99" s="22">
        <v>0</v>
      </c>
      <c r="W99" s="22">
        <v>0</v>
      </c>
      <c r="X99" s="111">
        <v>17</v>
      </c>
      <c r="Y99" s="65">
        <v>0.31578947368421051</v>
      </c>
      <c r="Z99" s="65">
        <v>0</v>
      </c>
      <c r="AA99" s="65">
        <v>0.68421052631578949</v>
      </c>
      <c r="AB99" s="65">
        <v>0</v>
      </c>
      <c r="AC99" s="65">
        <v>0</v>
      </c>
      <c r="AD99" s="65">
        <v>0</v>
      </c>
      <c r="AE99" s="65">
        <v>0</v>
      </c>
      <c r="AF99" s="65">
        <v>0</v>
      </c>
      <c r="AG99" s="6">
        <v>19</v>
      </c>
      <c r="AH99" s="16">
        <v>1</v>
      </c>
      <c r="AI99" s="17">
        <v>1.5263157894736843</v>
      </c>
      <c r="AJ99" s="18">
        <v>4.3684210526315788</v>
      </c>
      <c r="AK99" s="18">
        <v>4.7368421052631575</v>
      </c>
      <c r="AL99" s="15">
        <f t="shared" si="1"/>
        <v>0.92222222222222228</v>
      </c>
      <c r="AM99" s="19">
        <v>101000</v>
      </c>
      <c r="AN99" s="19">
        <v>129000</v>
      </c>
      <c r="AO99" s="15">
        <v>0.78469836734693887</v>
      </c>
      <c r="AP99" s="18">
        <v>3.5789473684210527</v>
      </c>
      <c r="AQ99" s="20">
        <v>10.947368421052632</v>
      </c>
      <c r="AR99" s="16">
        <v>0.68421052631578949</v>
      </c>
      <c r="AS99" s="16">
        <v>0.31578947368421051</v>
      </c>
      <c r="AT99" s="16">
        <v>0</v>
      </c>
      <c r="AU99" s="16">
        <v>0</v>
      </c>
      <c r="AV99" s="8" t="s">
        <v>44</v>
      </c>
      <c r="AW99" s="8" t="s">
        <v>44</v>
      </c>
      <c r="AX99" s="8" t="s">
        <v>44</v>
      </c>
      <c r="AY99" s="8"/>
      <c r="AZ99" s="8"/>
      <c r="BA99" s="8" t="s">
        <v>44</v>
      </c>
      <c r="BB99" s="8" t="s">
        <v>44</v>
      </c>
      <c r="BC99" s="8" t="s">
        <v>44</v>
      </c>
      <c r="BD99" s="8" t="s">
        <v>44</v>
      </c>
      <c r="BE99" s="8"/>
      <c r="BF99" s="10"/>
      <c r="BG99" s="24" t="s">
        <v>813</v>
      </c>
      <c r="BH99" s="9">
        <v>59.999999999999993</v>
      </c>
      <c r="BI99" s="21">
        <v>0.3571428571428571</v>
      </c>
      <c r="BJ99" s="9">
        <v>11.999999999999998</v>
      </c>
      <c r="BK99" s="23">
        <v>0.29166666666666669</v>
      </c>
      <c r="BL99" s="23">
        <v>0.79166666666666663</v>
      </c>
      <c r="BM99" s="9" t="s">
        <v>767</v>
      </c>
      <c r="BN99" s="9" t="s">
        <v>767</v>
      </c>
      <c r="BO99" s="9" t="s">
        <v>767</v>
      </c>
      <c r="BP99" s="9" t="s">
        <v>767</v>
      </c>
      <c r="BQ99" s="9" t="s">
        <v>767</v>
      </c>
      <c r="BR99" s="9" t="s">
        <v>767</v>
      </c>
      <c r="BS99" s="10" t="s">
        <v>91</v>
      </c>
      <c r="BT99" s="10" t="s">
        <v>91</v>
      </c>
      <c r="BU99" s="10" t="s">
        <v>91</v>
      </c>
      <c r="BV99" s="10" t="s">
        <v>91</v>
      </c>
      <c r="BW99" s="10" t="s">
        <v>91</v>
      </c>
      <c r="BX99" s="10" t="s">
        <v>91</v>
      </c>
      <c r="BY99" s="10" t="s">
        <v>91</v>
      </c>
      <c r="BZ99" s="10" t="s">
        <v>34</v>
      </c>
      <c r="CA99" s="10" t="s">
        <v>91</v>
      </c>
      <c r="CB99" s="10" t="s">
        <v>91</v>
      </c>
      <c r="CC99" s="11" t="s">
        <v>33</v>
      </c>
      <c r="CD99" s="11" t="s">
        <v>44</v>
      </c>
      <c r="CE99" s="7"/>
      <c r="CF99" s="7" t="s">
        <v>44</v>
      </c>
      <c r="CG99" s="7"/>
      <c r="CH99" s="7" t="s">
        <v>44</v>
      </c>
      <c r="CI99" s="7"/>
      <c r="CJ99" s="7"/>
      <c r="CK99" s="7"/>
      <c r="CL99" s="9" t="s">
        <v>44</v>
      </c>
      <c r="CM99" s="26">
        <v>0.5</v>
      </c>
      <c r="CN99" s="26">
        <v>0</v>
      </c>
      <c r="CO99" s="26">
        <v>0.05</v>
      </c>
      <c r="CP99" s="26">
        <v>0.05</v>
      </c>
      <c r="CQ99" s="26">
        <v>0.15</v>
      </c>
      <c r="CR99" s="26">
        <v>0.05</v>
      </c>
      <c r="CS99" s="26">
        <v>0.2</v>
      </c>
      <c r="CT99" s="26">
        <v>0</v>
      </c>
      <c r="CU99" s="10" t="s">
        <v>33</v>
      </c>
      <c r="CV99" s="27"/>
      <c r="CW99" s="4" t="s">
        <v>44</v>
      </c>
      <c r="CX99" s="4" t="s">
        <v>367</v>
      </c>
      <c r="CY99" s="21">
        <v>0.05</v>
      </c>
      <c r="CZ99" s="5">
        <v>0</v>
      </c>
      <c r="DA99" s="5">
        <v>13</v>
      </c>
      <c r="DB99" s="5">
        <v>0</v>
      </c>
      <c r="DC99" s="5">
        <v>0</v>
      </c>
      <c r="DD99" s="5">
        <v>0</v>
      </c>
      <c r="DE99" s="5">
        <v>0</v>
      </c>
      <c r="DF99" s="5">
        <v>0</v>
      </c>
      <c r="DG99" s="5">
        <v>13</v>
      </c>
      <c r="DH99" s="12">
        <v>3</v>
      </c>
      <c r="DI99" s="12">
        <v>12</v>
      </c>
      <c r="DJ99" s="12">
        <v>0</v>
      </c>
      <c r="DK99" s="12">
        <v>0</v>
      </c>
      <c r="DL99" s="12">
        <v>0</v>
      </c>
      <c r="DM99" s="12">
        <v>0</v>
      </c>
      <c r="DN99" s="12">
        <v>0</v>
      </c>
      <c r="DO99" s="12">
        <v>15</v>
      </c>
      <c r="DP99" s="7" t="s">
        <v>35</v>
      </c>
      <c r="DQ99" s="7" t="s">
        <v>35</v>
      </c>
      <c r="DR99" s="7" t="s">
        <v>34</v>
      </c>
      <c r="DS99" s="7" t="s">
        <v>34</v>
      </c>
      <c r="DT99" s="7" t="s">
        <v>34</v>
      </c>
      <c r="DU99" s="7" t="s">
        <v>34</v>
      </c>
      <c r="DV99" s="7" t="s">
        <v>34</v>
      </c>
      <c r="DW99" s="7" t="s">
        <v>34</v>
      </c>
      <c r="DX99" s="7" t="s">
        <v>34</v>
      </c>
      <c r="DY99" s="7" t="s">
        <v>34</v>
      </c>
      <c r="DZ99" s="7" t="s">
        <v>34</v>
      </c>
      <c r="EA99" s="7" t="s">
        <v>34</v>
      </c>
      <c r="EB99" s="7" t="s">
        <v>34</v>
      </c>
      <c r="EC99" s="6" t="s">
        <v>44</v>
      </c>
      <c r="ED99" s="6" t="s">
        <v>44</v>
      </c>
      <c r="EE99" s="6"/>
      <c r="EF99" s="6"/>
      <c r="EG99" s="63" t="s">
        <v>938</v>
      </c>
      <c r="EH99" s="64" t="s">
        <v>939</v>
      </c>
      <c r="EI99" s="57"/>
    </row>
    <row r="100" spans="1:139" x14ac:dyDescent="0.2">
      <c r="A100" s="57">
        <v>98</v>
      </c>
      <c r="B100" s="3" t="s">
        <v>118</v>
      </c>
      <c r="C100" s="2" t="s">
        <v>119</v>
      </c>
      <c r="D100" s="2" t="s">
        <v>120</v>
      </c>
      <c r="E100" s="2" t="s">
        <v>121</v>
      </c>
      <c r="F100" s="2" t="s">
        <v>122</v>
      </c>
      <c r="G100" s="2" t="s">
        <v>694</v>
      </c>
      <c r="H100" s="2" t="s">
        <v>123</v>
      </c>
      <c r="I100" s="6" t="s">
        <v>570</v>
      </c>
      <c r="J100" s="6" t="s">
        <v>562</v>
      </c>
      <c r="K100" s="6" t="s">
        <v>44</v>
      </c>
      <c r="L100" s="6" t="s">
        <v>33</v>
      </c>
      <c r="M100" s="6" t="s">
        <v>33</v>
      </c>
      <c r="N100" s="158" t="s">
        <v>44</v>
      </c>
      <c r="O100" s="29">
        <v>1834588</v>
      </c>
      <c r="P100" s="29">
        <v>831228</v>
      </c>
      <c r="Q100" s="29">
        <v>71024</v>
      </c>
      <c r="R100" s="30">
        <v>6114860</v>
      </c>
      <c r="S100" s="22">
        <v>0.4484202418370985</v>
      </c>
      <c r="T100" s="22">
        <v>0.39045767196632464</v>
      </c>
      <c r="U100" s="22">
        <v>0.14942795092610461</v>
      </c>
      <c r="V100" s="22">
        <v>1.1694135270472259E-2</v>
      </c>
      <c r="W100" s="22">
        <v>0</v>
      </c>
      <c r="X100" s="111">
        <v>19</v>
      </c>
      <c r="Y100" s="65">
        <v>0</v>
      </c>
      <c r="Z100" s="65">
        <v>7.6923076923076927E-2</v>
      </c>
      <c r="AA100" s="65">
        <v>0.30769230769230771</v>
      </c>
      <c r="AB100" s="65">
        <v>0.61538461538461542</v>
      </c>
      <c r="AC100" s="65">
        <v>0</v>
      </c>
      <c r="AD100" s="65">
        <v>0</v>
      </c>
      <c r="AE100" s="65">
        <v>0</v>
      </c>
      <c r="AF100" s="65">
        <v>0</v>
      </c>
      <c r="AG100" s="6">
        <v>39</v>
      </c>
      <c r="AH100" s="16">
        <v>1</v>
      </c>
      <c r="AI100" s="17">
        <v>2.1538461538461537</v>
      </c>
      <c r="AJ100" s="18">
        <v>7</v>
      </c>
      <c r="AK100" s="18">
        <v>10.846153846153847</v>
      </c>
      <c r="AL100" s="15">
        <f t="shared" si="1"/>
        <v>0.64539007092198575</v>
      </c>
      <c r="AM100" s="19">
        <v>192000</v>
      </c>
      <c r="AN100" s="19">
        <v>422000</v>
      </c>
      <c r="AO100" s="15">
        <v>0.4562041945288754</v>
      </c>
      <c r="AP100" s="18">
        <v>4.2051282051282053</v>
      </c>
      <c r="AQ100" s="20">
        <v>28.025641025641026</v>
      </c>
      <c r="AR100" s="16">
        <v>0.61538461538461542</v>
      </c>
      <c r="AS100" s="16">
        <v>0.23076923076923078</v>
      </c>
      <c r="AT100" s="16">
        <v>0.15384615384615385</v>
      </c>
      <c r="AU100" s="16">
        <v>0</v>
      </c>
      <c r="AV100" s="8" t="s">
        <v>44</v>
      </c>
      <c r="AW100" s="8" t="s">
        <v>44</v>
      </c>
      <c r="AX100" s="8" t="s">
        <v>44</v>
      </c>
      <c r="AY100" s="8"/>
      <c r="AZ100" s="8" t="s">
        <v>44</v>
      </c>
      <c r="BA100" s="8" t="s">
        <v>44</v>
      </c>
      <c r="BB100" s="8" t="s">
        <v>44</v>
      </c>
      <c r="BC100" s="8"/>
      <c r="BD100" s="8" t="s">
        <v>44</v>
      </c>
      <c r="BE100" s="8"/>
      <c r="BF100" s="10"/>
      <c r="BG100" s="24" t="s">
        <v>814</v>
      </c>
      <c r="BH100" s="9">
        <v>87</v>
      </c>
      <c r="BI100" s="21">
        <v>0.5178571428571429</v>
      </c>
      <c r="BJ100" s="9">
        <v>14.5</v>
      </c>
      <c r="BK100" s="23">
        <v>0.25</v>
      </c>
      <c r="BL100" s="23">
        <v>0.85416666666666663</v>
      </c>
      <c r="BM100" s="23">
        <v>0.25</v>
      </c>
      <c r="BN100" s="23">
        <v>0.85416666666666663</v>
      </c>
      <c r="BO100" s="9" t="s">
        <v>767</v>
      </c>
      <c r="BP100" s="9" t="s">
        <v>767</v>
      </c>
      <c r="BQ100" s="23">
        <v>0.25</v>
      </c>
      <c r="BR100" s="23">
        <v>0.85416666666666663</v>
      </c>
      <c r="BS100" s="10" t="s">
        <v>34</v>
      </c>
      <c r="BT100" s="10" t="s">
        <v>91</v>
      </c>
      <c r="BU100" s="10" t="s">
        <v>91</v>
      </c>
      <c r="BV100" s="10" t="s">
        <v>91</v>
      </c>
      <c r="BW100" s="10" t="s">
        <v>91</v>
      </c>
      <c r="BX100" s="10" t="s">
        <v>91</v>
      </c>
      <c r="BY100" s="10" t="s">
        <v>34</v>
      </c>
      <c r="BZ100" s="10" t="s">
        <v>91</v>
      </c>
      <c r="CA100" s="10" t="s">
        <v>91</v>
      </c>
      <c r="CB100" s="10" t="s">
        <v>91</v>
      </c>
      <c r="CC100" s="11" t="s">
        <v>44</v>
      </c>
      <c r="CD100" s="11" t="s">
        <v>33</v>
      </c>
      <c r="CE100" s="7"/>
      <c r="CF100" s="7" t="s">
        <v>44</v>
      </c>
      <c r="CG100" s="7" t="s">
        <v>44</v>
      </c>
      <c r="CH100" s="7"/>
      <c r="CI100" s="7"/>
      <c r="CJ100" s="7"/>
      <c r="CK100" s="7" t="s">
        <v>124</v>
      </c>
      <c r="CL100" s="9" t="s">
        <v>44</v>
      </c>
      <c r="CM100" s="26">
        <v>0.2</v>
      </c>
      <c r="CN100" s="26">
        <v>0.01</v>
      </c>
      <c r="CO100" s="26">
        <v>0.08</v>
      </c>
      <c r="CP100" s="26">
        <v>0.08</v>
      </c>
      <c r="CQ100" s="26">
        <v>0.25</v>
      </c>
      <c r="CR100" s="26">
        <v>0.25</v>
      </c>
      <c r="CS100" s="26">
        <v>0.1</v>
      </c>
      <c r="CT100" s="26">
        <v>0.03</v>
      </c>
      <c r="CU100" s="10" t="s">
        <v>33</v>
      </c>
      <c r="CV100" s="27"/>
      <c r="CW100" s="4" t="s">
        <v>33</v>
      </c>
      <c r="CX100" s="4"/>
      <c r="CY100" s="21">
        <v>0.3</v>
      </c>
      <c r="CZ100" s="5">
        <v>2</v>
      </c>
      <c r="DA100" s="5">
        <v>0</v>
      </c>
      <c r="DB100" s="5">
        <v>3</v>
      </c>
      <c r="DC100" s="5">
        <v>6</v>
      </c>
      <c r="DD100" s="5">
        <v>0</v>
      </c>
      <c r="DE100" s="5">
        <v>0</v>
      </c>
      <c r="DF100" s="5">
        <v>0</v>
      </c>
      <c r="DG100" s="5">
        <v>11</v>
      </c>
      <c r="DH100" s="12">
        <v>0</v>
      </c>
      <c r="DI100" s="12">
        <v>0</v>
      </c>
      <c r="DJ100" s="12">
        <v>3</v>
      </c>
      <c r="DK100" s="12">
        <v>6</v>
      </c>
      <c r="DL100" s="12">
        <v>0</v>
      </c>
      <c r="DM100" s="12">
        <v>0</v>
      </c>
      <c r="DN100" s="12">
        <v>0</v>
      </c>
      <c r="DO100" s="12">
        <v>9</v>
      </c>
      <c r="DP100" s="7" t="s">
        <v>35</v>
      </c>
      <c r="DQ100" s="7" t="s">
        <v>35</v>
      </c>
      <c r="DR100" s="7" t="s">
        <v>34</v>
      </c>
      <c r="DS100" s="7" t="s">
        <v>34</v>
      </c>
      <c r="DT100" s="7" t="s">
        <v>34</v>
      </c>
      <c r="DU100" s="7" t="s">
        <v>91</v>
      </c>
      <c r="DV100" s="7" t="s">
        <v>34</v>
      </c>
      <c r="DW100" s="7" t="s">
        <v>34</v>
      </c>
      <c r="DX100" s="7" t="s">
        <v>34</v>
      </c>
      <c r="DY100" s="7" t="s">
        <v>34</v>
      </c>
      <c r="DZ100" s="7" t="s">
        <v>34</v>
      </c>
      <c r="EA100" s="7" t="s">
        <v>34</v>
      </c>
      <c r="EB100" s="7" t="s">
        <v>34</v>
      </c>
      <c r="EC100" s="6" t="s">
        <v>44</v>
      </c>
      <c r="ED100" s="6"/>
      <c r="EE100" s="6" t="s">
        <v>44</v>
      </c>
      <c r="EF100" s="6"/>
      <c r="EG100" s="63" t="s">
        <v>940</v>
      </c>
      <c r="EH100" s="64" t="s">
        <v>941</v>
      </c>
      <c r="EI100" s="57"/>
    </row>
    <row r="101" spans="1:139" x14ac:dyDescent="0.2">
      <c r="A101" s="57">
        <v>99</v>
      </c>
      <c r="B101" s="3" t="s">
        <v>382</v>
      </c>
      <c r="C101" s="2" t="s">
        <v>383</v>
      </c>
      <c r="D101" s="2" t="s">
        <v>384</v>
      </c>
      <c r="E101" s="2" t="s">
        <v>385</v>
      </c>
      <c r="F101" s="2" t="s">
        <v>386</v>
      </c>
      <c r="G101" s="2" t="s">
        <v>387</v>
      </c>
      <c r="H101" s="2" t="s">
        <v>388</v>
      </c>
      <c r="I101" s="6" t="s">
        <v>570</v>
      </c>
      <c r="J101" s="6" t="s">
        <v>557</v>
      </c>
      <c r="K101" s="6" t="s">
        <v>33</v>
      </c>
      <c r="L101" s="6" t="s">
        <v>44</v>
      </c>
      <c r="M101" s="6" t="s">
        <v>33</v>
      </c>
      <c r="N101" s="158" t="s">
        <v>44</v>
      </c>
      <c r="O101" s="29">
        <v>589337</v>
      </c>
      <c r="P101" s="29">
        <v>357934</v>
      </c>
      <c r="Q101" s="29">
        <v>20511</v>
      </c>
      <c r="R101" s="30">
        <v>1045439</v>
      </c>
      <c r="S101" s="22">
        <v>0.55773411935081818</v>
      </c>
      <c r="T101" s="22">
        <v>8.9948815760651751E-2</v>
      </c>
      <c r="U101" s="22">
        <v>0.3523170648885301</v>
      </c>
      <c r="V101" s="22">
        <v>0</v>
      </c>
      <c r="W101" s="22">
        <v>0</v>
      </c>
      <c r="X101" s="111">
        <v>10</v>
      </c>
      <c r="Y101" s="65">
        <v>0</v>
      </c>
      <c r="Z101" s="65">
        <v>8.3333333333333329E-2</v>
      </c>
      <c r="AA101" s="65">
        <v>0.75</v>
      </c>
      <c r="AB101" s="65">
        <v>0.16666666666666666</v>
      </c>
      <c r="AC101" s="65">
        <v>0</v>
      </c>
      <c r="AD101" s="65">
        <v>0</v>
      </c>
      <c r="AE101" s="65">
        <v>0</v>
      </c>
      <c r="AF101" s="65">
        <v>0</v>
      </c>
      <c r="AG101" s="6">
        <v>12</v>
      </c>
      <c r="AH101" s="16">
        <v>1</v>
      </c>
      <c r="AI101" s="17">
        <v>1.8333333333333333</v>
      </c>
      <c r="AJ101" s="18">
        <v>4.666666666666667</v>
      </c>
      <c r="AK101" s="18">
        <v>5.5</v>
      </c>
      <c r="AL101" s="15">
        <f t="shared" si="1"/>
        <v>0.84848484848484851</v>
      </c>
      <c r="AM101" s="19">
        <v>127000</v>
      </c>
      <c r="AN101" s="19">
        <v>163000</v>
      </c>
      <c r="AO101" s="15">
        <v>0.77952205128205121</v>
      </c>
      <c r="AP101" s="18">
        <v>3.5</v>
      </c>
      <c r="AQ101" s="20">
        <v>18.454545454545453</v>
      </c>
      <c r="AR101" s="16">
        <v>0.16666666666666666</v>
      </c>
      <c r="AS101" s="16">
        <v>0.83333333333333337</v>
      </c>
      <c r="AT101" s="16">
        <v>0</v>
      </c>
      <c r="AU101" s="16">
        <v>0</v>
      </c>
      <c r="AV101" s="8" t="s">
        <v>44</v>
      </c>
      <c r="AW101" s="8" t="s">
        <v>44</v>
      </c>
      <c r="AX101" s="8" t="s">
        <v>44</v>
      </c>
      <c r="AY101" s="8" t="s">
        <v>44</v>
      </c>
      <c r="AZ101" s="8" t="s">
        <v>44</v>
      </c>
      <c r="BA101" s="8" t="s">
        <v>44</v>
      </c>
      <c r="BB101" s="8" t="s">
        <v>44</v>
      </c>
      <c r="BC101" s="8"/>
      <c r="BD101" s="8" t="s">
        <v>44</v>
      </c>
      <c r="BE101" s="8"/>
      <c r="BF101" s="10"/>
      <c r="BG101" s="24" t="s">
        <v>774</v>
      </c>
      <c r="BH101" s="9">
        <v>97.999999999999986</v>
      </c>
      <c r="BI101" s="21">
        <v>0.58333333333333326</v>
      </c>
      <c r="BJ101" s="9">
        <v>13.999999999999998</v>
      </c>
      <c r="BK101" s="23">
        <v>0.29166666666666669</v>
      </c>
      <c r="BL101" s="23">
        <v>0.875</v>
      </c>
      <c r="BM101" s="23">
        <v>0.29166666666666669</v>
      </c>
      <c r="BN101" s="23">
        <v>0.875</v>
      </c>
      <c r="BO101" s="23">
        <v>0.29166666666666669</v>
      </c>
      <c r="BP101" s="23">
        <v>0.875</v>
      </c>
      <c r="BQ101" s="23">
        <v>0.29166666666666669</v>
      </c>
      <c r="BR101" s="23">
        <v>0.875</v>
      </c>
      <c r="BS101" s="10" t="s">
        <v>34</v>
      </c>
      <c r="BT101" s="10" t="s">
        <v>91</v>
      </c>
      <c r="BU101" s="10" t="s">
        <v>34</v>
      </c>
      <c r="BV101" s="10" t="s">
        <v>91</v>
      </c>
      <c r="BW101" s="10" t="s">
        <v>91</v>
      </c>
      <c r="BX101" s="10" t="s">
        <v>91</v>
      </c>
      <c r="BY101" s="10" t="s">
        <v>34</v>
      </c>
      <c r="BZ101" s="10" t="s">
        <v>34</v>
      </c>
      <c r="CA101" s="10" t="s">
        <v>91</v>
      </c>
      <c r="CB101" s="10" t="s">
        <v>91</v>
      </c>
      <c r="CC101" s="11" t="s">
        <v>44</v>
      </c>
      <c r="CD101" s="11" t="s">
        <v>44</v>
      </c>
      <c r="CE101" s="7"/>
      <c r="CF101" s="7"/>
      <c r="CG101" s="7"/>
      <c r="CH101" s="7" t="s">
        <v>44</v>
      </c>
      <c r="CI101" s="7"/>
      <c r="CJ101" s="7"/>
      <c r="CK101" s="7"/>
      <c r="CL101" s="9"/>
      <c r="CM101" s="26">
        <v>0.70000000000000007</v>
      </c>
      <c r="CN101" s="26">
        <v>0</v>
      </c>
      <c r="CO101" s="26">
        <v>0.03</v>
      </c>
      <c r="CP101" s="26">
        <v>0.02</v>
      </c>
      <c r="CQ101" s="26">
        <v>0.1</v>
      </c>
      <c r="CR101" s="26">
        <v>0.1</v>
      </c>
      <c r="CS101" s="26">
        <v>0.05</v>
      </c>
      <c r="CT101" s="26">
        <v>0</v>
      </c>
      <c r="CU101" s="10" t="s">
        <v>44</v>
      </c>
      <c r="CV101" s="27"/>
      <c r="CW101" s="4" t="s">
        <v>33</v>
      </c>
      <c r="CX101" s="4"/>
      <c r="CY101" s="21">
        <v>0.25</v>
      </c>
      <c r="CZ101" s="5">
        <v>0</v>
      </c>
      <c r="DA101" s="5">
        <v>0</v>
      </c>
      <c r="DB101" s="5">
        <v>5</v>
      </c>
      <c r="DC101" s="5">
        <v>0</v>
      </c>
      <c r="DD101" s="5">
        <v>0</v>
      </c>
      <c r="DE101" s="5">
        <v>0</v>
      </c>
      <c r="DF101" s="5">
        <v>0</v>
      </c>
      <c r="DG101" s="5">
        <v>5</v>
      </c>
      <c r="DH101" s="12">
        <v>0</v>
      </c>
      <c r="DI101" s="12">
        <v>0</v>
      </c>
      <c r="DJ101" s="12">
        <v>5</v>
      </c>
      <c r="DK101" s="12">
        <v>0</v>
      </c>
      <c r="DL101" s="12">
        <v>0</v>
      </c>
      <c r="DM101" s="12">
        <v>0</v>
      </c>
      <c r="DN101" s="12">
        <v>0</v>
      </c>
      <c r="DO101" s="12">
        <v>5</v>
      </c>
      <c r="DP101" s="7" t="s">
        <v>34</v>
      </c>
      <c r="DQ101" s="7" t="s">
        <v>35</v>
      </c>
      <c r="DR101" s="7" t="s">
        <v>34</v>
      </c>
      <c r="DS101" s="7" t="s">
        <v>34</v>
      </c>
      <c r="DT101" s="7" t="s">
        <v>34</v>
      </c>
      <c r="DU101" s="7" t="s">
        <v>91</v>
      </c>
      <c r="DV101" s="7" t="s">
        <v>34</v>
      </c>
      <c r="DW101" s="7" t="s">
        <v>91</v>
      </c>
      <c r="DX101" s="7" t="s">
        <v>91</v>
      </c>
      <c r="DY101" s="7" t="s">
        <v>34</v>
      </c>
      <c r="DZ101" s="7" t="s">
        <v>34</v>
      </c>
      <c r="EA101" s="7" t="s">
        <v>91</v>
      </c>
      <c r="EB101" s="7" t="s">
        <v>34</v>
      </c>
      <c r="EC101" s="6" t="s">
        <v>44</v>
      </c>
      <c r="ED101" s="6"/>
      <c r="EE101" s="6"/>
      <c r="EF101" s="6"/>
      <c r="EG101" s="63" t="s">
        <v>872</v>
      </c>
      <c r="EH101" s="64"/>
      <c r="EI101" s="57"/>
    </row>
    <row r="102" spans="1:139" x14ac:dyDescent="0.2">
      <c r="A102" s="57">
        <v>100</v>
      </c>
      <c r="B102" s="3" t="s">
        <v>558</v>
      </c>
      <c r="C102" s="2" t="s">
        <v>1042</v>
      </c>
      <c r="D102" s="2" t="s">
        <v>1043</v>
      </c>
      <c r="E102" s="2" t="s">
        <v>1044</v>
      </c>
      <c r="F102" s="2" t="s">
        <v>1045</v>
      </c>
      <c r="G102" s="2" t="s">
        <v>1046</v>
      </c>
      <c r="H102" s="2" t="s">
        <v>1047</v>
      </c>
      <c r="I102" s="6" t="s">
        <v>570</v>
      </c>
      <c r="J102" s="6" t="s">
        <v>557</v>
      </c>
      <c r="K102" s="6" t="s">
        <v>33</v>
      </c>
      <c r="L102" s="6" t="s">
        <v>44</v>
      </c>
      <c r="M102" s="6" t="s">
        <v>33</v>
      </c>
      <c r="N102" s="158" t="s">
        <v>44</v>
      </c>
      <c r="O102" s="29">
        <v>102731</v>
      </c>
      <c r="P102" s="29">
        <v>329117</v>
      </c>
      <c r="Q102" s="29">
        <v>15748</v>
      </c>
      <c r="R102" s="30">
        <v>1058304</v>
      </c>
      <c r="S102" s="22">
        <v>0.85696737421383651</v>
      </c>
      <c r="T102" s="22">
        <v>1.3043511127237542E-2</v>
      </c>
      <c r="U102" s="22">
        <v>0.12998911465892599</v>
      </c>
      <c r="V102" s="22">
        <v>0</v>
      </c>
      <c r="W102" s="22">
        <v>0</v>
      </c>
      <c r="X102" s="111">
        <v>33</v>
      </c>
      <c r="Y102" s="65">
        <v>0.3125</v>
      </c>
      <c r="Z102" s="65">
        <v>9.375E-2</v>
      </c>
      <c r="AA102" s="65">
        <v>0.59375</v>
      </c>
      <c r="AB102" s="65">
        <v>0</v>
      </c>
      <c r="AC102" s="65">
        <v>0</v>
      </c>
      <c r="AD102" s="65">
        <v>0</v>
      </c>
      <c r="AE102" s="65">
        <v>0</v>
      </c>
      <c r="AF102" s="65">
        <v>0</v>
      </c>
      <c r="AG102" s="6">
        <v>29</v>
      </c>
      <c r="AH102" s="16">
        <v>0.90625</v>
      </c>
      <c r="AI102" s="17">
        <v>1.6206896551724137</v>
      </c>
      <c r="AJ102" s="18">
        <v>5.46875</v>
      </c>
      <c r="AK102" s="18">
        <v>5.09375</v>
      </c>
      <c r="AL102" s="15">
        <f t="shared" si="1"/>
        <v>1.0736196319018405</v>
      </c>
      <c r="AM102" s="19">
        <v>55000</v>
      </c>
      <c r="AN102" s="19">
        <v>142000</v>
      </c>
      <c r="AO102" s="15">
        <v>0.38706065934065936</v>
      </c>
      <c r="AP102" s="18">
        <v>3.78125</v>
      </c>
      <c r="AQ102" s="20">
        <v>12.758620689655173</v>
      </c>
      <c r="AR102" s="16">
        <v>0.15625</v>
      </c>
      <c r="AS102" s="16">
        <v>0.78125</v>
      </c>
      <c r="AT102" s="16">
        <v>6.25E-2</v>
      </c>
      <c r="AU102" s="16">
        <v>0</v>
      </c>
      <c r="AV102" s="8" t="s">
        <v>44</v>
      </c>
      <c r="AW102" s="8" t="s">
        <v>44</v>
      </c>
      <c r="AX102" s="8" t="s">
        <v>44</v>
      </c>
      <c r="AY102" s="8" t="s">
        <v>44</v>
      </c>
      <c r="AZ102" s="8" t="s">
        <v>44</v>
      </c>
      <c r="BA102" s="8" t="s">
        <v>44</v>
      </c>
      <c r="BB102" s="8" t="s">
        <v>44</v>
      </c>
      <c r="BC102" s="8"/>
      <c r="BD102" s="8" t="s">
        <v>44</v>
      </c>
      <c r="BE102" s="8"/>
      <c r="BF102" s="10"/>
      <c r="BG102" s="24" t="s">
        <v>797</v>
      </c>
      <c r="BH102" s="9">
        <v>50</v>
      </c>
      <c r="BI102" s="21">
        <v>0.3</v>
      </c>
      <c r="BJ102" s="9">
        <v>10</v>
      </c>
      <c r="BK102" s="23">
        <v>0.29166666666666669</v>
      </c>
      <c r="BL102" s="23">
        <v>0.70833333333333337</v>
      </c>
      <c r="BM102" s="24" t="s">
        <v>767</v>
      </c>
      <c r="BN102" s="24" t="s">
        <v>767</v>
      </c>
      <c r="BO102" s="24" t="s">
        <v>767</v>
      </c>
      <c r="BP102" s="24" t="s">
        <v>767</v>
      </c>
      <c r="BQ102" s="24" t="s">
        <v>767</v>
      </c>
      <c r="BR102" s="24" t="s">
        <v>767</v>
      </c>
      <c r="BS102" s="10" t="s">
        <v>91</v>
      </c>
      <c r="BT102" s="10" t="s">
        <v>91</v>
      </c>
      <c r="BU102" s="10" t="s">
        <v>34</v>
      </c>
      <c r="BV102" s="10" t="s">
        <v>91</v>
      </c>
      <c r="BW102" s="10" t="s">
        <v>91</v>
      </c>
      <c r="BX102" s="10" t="s">
        <v>91</v>
      </c>
      <c r="BY102" s="10" t="s">
        <v>34</v>
      </c>
      <c r="BZ102" s="10" t="s">
        <v>34</v>
      </c>
      <c r="CA102" s="10" t="s">
        <v>91</v>
      </c>
      <c r="CB102" s="10" t="s">
        <v>34</v>
      </c>
      <c r="CC102" s="11" t="s">
        <v>44</v>
      </c>
      <c r="CD102" s="11" t="s">
        <v>44</v>
      </c>
      <c r="CE102" s="7"/>
      <c r="CF102" s="7" t="s">
        <v>44</v>
      </c>
      <c r="CG102" s="7"/>
      <c r="CH102" s="7"/>
      <c r="CI102" s="7"/>
      <c r="CJ102" s="7" t="s">
        <v>44</v>
      </c>
      <c r="CK102" s="7" t="s">
        <v>1048</v>
      </c>
      <c r="CL102" s="9" t="s">
        <v>44</v>
      </c>
      <c r="CM102" s="26">
        <v>0.15</v>
      </c>
      <c r="CN102" s="26">
        <v>0.01</v>
      </c>
      <c r="CO102" s="26">
        <v>0.34</v>
      </c>
      <c r="CP102" s="26">
        <v>0.05</v>
      </c>
      <c r="CQ102" s="26">
        <v>0.15</v>
      </c>
      <c r="CR102" s="26">
        <v>0.1</v>
      </c>
      <c r="CS102" s="26">
        <v>0.2</v>
      </c>
      <c r="CT102" s="26">
        <v>0</v>
      </c>
      <c r="CU102" s="10" t="s">
        <v>33</v>
      </c>
      <c r="CV102" s="27"/>
      <c r="CW102" s="4" t="s">
        <v>33</v>
      </c>
      <c r="CX102" s="4"/>
      <c r="CY102" s="21">
        <v>0.2</v>
      </c>
      <c r="CZ102" s="5">
        <v>2</v>
      </c>
      <c r="DA102" s="5">
        <v>3</v>
      </c>
      <c r="DB102" s="5">
        <v>2</v>
      </c>
      <c r="DC102" s="5">
        <v>6</v>
      </c>
      <c r="DD102" s="5">
        <v>0</v>
      </c>
      <c r="DE102" s="5">
        <v>0</v>
      </c>
      <c r="DF102" s="5">
        <v>0</v>
      </c>
      <c r="DG102" s="5">
        <v>13</v>
      </c>
      <c r="DH102" s="12">
        <v>5</v>
      </c>
      <c r="DI102" s="12">
        <v>0</v>
      </c>
      <c r="DJ102" s="12">
        <v>0</v>
      </c>
      <c r="DK102" s="12">
        <v>8</v>
      </c>
      <c r="DL102" s="12">
        <v>0</v>
      </c>
      <c r="DM102" s="12">
        <v>0</v>
      </c>
      <c r="DN102" s="12">
        <v>0</v>
      </c>
      <c r="DO102" s="12">
        <v>13</v>
      </c>
      <c r="DP102" s="7" t="s">
        <v>34</v>
      </c>
      <c r="DQ102" s="7" t="s">
        <v>35</v>
      </c>
      <c r="DR102" s="7" t="s">
        <v>34</v>
      </c>
      <c r="DS102" s="7" t="s">
        <v>34</v>
      </c>
      <c r="DT102" s="7" t="s">
        <v>34</v>
      </c>
      <c r="DU102" s="7" t="s">
        <v>91</v>
      </c>
      <c r="DV102" s="7" t="s">
        <v>34</v>
      </c>
      <c r="DW102" s="7" t="s">
        <v>34</v>
      </c>
      <c r="DX102" s="7" t="s">
        <v>34</v>
      </c>
      <c r="DY102" s="7" t="s">
        <v>34</v>
      </c>
      <c r="DZ102" s="7" t="s">
        <v>34</v>
      </c>
      <c r="EA102" s="7" t="s">
        <v>91</v>
      </c>
      <c r="EB102" s="7" t="s">
        <v>34</v>
      </c>
      <c r="EC102" s="6"/>
      <c r="ED102" s="6" t="s">
        <v>44</v>
      </c>
      <c r="EE102" s="6"/>
      <c r="EF102" s="6"/>
      <c r="EG102" s="63" t="s">
        <v>1049</v>
      </c>
      <c r="EH102" s="64" t="s">
        <v>1050</v>
      </c>
      <c r="EI102" s="57"/>
    </row>
    <row r="103" spans="1:139" x14ac:dyDescent="0.2">
      <c r="A103" s="57">
        <v>101</v>
      </c>
      <c r="B103" s="3" t="s">
        <v>46</v>
      </c>
      <c r="C103" s="2" t="s">
        <v>47</v>
      </c>
      <c r="D103" s="2" t="s">
        <v>48</v>
      </c>
      <c r="E103" s="2" t="s">
        <v>49</v>
      </c>
      <c r="F103" s="2" t="s">
        <v>50</v>
      </c>
      <c r="G103" s="2" t="s">
        <v>695</v>
      </c>
      <c r="H103" s="2" t="s">
        <v>51</v>
      </c>
      <c r="I103" s="6" t="s">
        <v>570</v>
      </c>
      <c r="J103" s="6" t="s">
        <v>555</v>
      </c>
      <c r="K103" s="6" t="s">
        <v>44</v>
      </c>
      <c r="L103" s="6" t="s">
        <v>44</v>
      </c>
      <c r="M103" s="6" t="s">
        <v>33</v>
      </c>
      <c r="N103" s="158" t="s">
        <v>44</v>
      </c>
      <c r="O103" s="29">
        <v>65796</v>
      </c>
      <c r="P103" s="29">
        <v>274157</v>
      </c>
      <c r="Q103" s="29">
        <v>11420</v>
      </c>
      <c r="R103" s="30">
        <v>925773</v>
      </c>
      <c r="S103" s="22">
        <v>0.81088776622346947</v>
      </c>
      <c r="T103" s="22">
        <v>5.3481793052940624E-2</v>
      </c>
      <c r="U103" s="22">
        <v>3.8758961430069794E-2</v>
      </c>
      <c r="V103" s="22">
        <v>9.6871479293520121E-2</v>
      </c>
      <c r="W103" s="22">
        <v>0</v>
      </c>
      <c r="X103" s="111">
        <v>10</v>
      </c>
      <c r="Y103" s="65">
        <v>0</v>
      </c>
      <c r="Z103" s="65">
        <v>2.9411764705882353E-2</v>
      </c>
      <c r="AA103" s="65">
        <v>0.58823529411764708</v>
      </c>
      <c r="AB103" s="65">
        <v>0.38235294117647056</v>
      </c>
      <c r="AC103" s="65">
        <v>0</v>
      </c>
      <c r="AD103" s="65">
        <v>0</v>
      </c>
      <c r="AE103" s="65">
        <v>0</v>
      </c>
      <c r="AF103" s="65">
        <v>0</v>
      </c>
      <c r="AG103" s="6">
        <v>34</v>
      </c>
      <c r="AH103" s="16">
        <v>1</v>
      </c>
      <c r="AI103" s="17">
        <v>2</v>
      </c>
      <c r="AJ103" s="18">
        <v>3.0294117647058822</v>
      </c>
      <c r="AK103" s="18">
        <v>5.7352941176470589</v>
      </c>
      <c r="AL103" s="15">
        <f t="shared" si="1"/>
        <v>0.52820512820512822</v>
      </c>
      <c r="AM103" s="19">
        <v>79000</v>
      </c>
      <c r="AN103" s="19">
        <v>168000</v>
      </c>
      <c r="AO103" s="15">
        <v>0.47041175438596494</v>
      </c>
      <c r="AP103" s="18">
        <v>4.617647058823529</v>
      </c>
      <c r="AQ103" s="20">
        <v>18.291666666666668</v>
      </c>
      <c r="AR103" s="16">
        <v>0.8529411764705882</v>
      </c>
      <c r="AS103" s="16">
        <v>0.11764705882352941</v>
      </c>
      <c r="AT103" s="16">
        <v>0</v>
      </c>
      <c r="AU103" s="16">
        <v>2.9411764705882353E-2</v>
      </c>
      <c r="AV103" s="8" t="s">
        <v>44</v>
      </c>
      <c r="AW103" s="8" t="s">
        <v>44</v>
      </c>
      <c r="AX103" s="8" t="s">
        <v>44</v>
      </c>
      <c r="AY103" s="8"/>
      <c r="AZ103" s="8" t="s">
        <v>44</v>
      </c>
      <c r="BA103" s="8" t="s">
        <v>44</v>
      </c>
      <c r="BB103" s="8" t="s">
        <v>44</v>
      </c>
      <c r="BC103" s="8"/>
      <c r="BD103" s="8"/>
      <c r="BE103" s="8" t="s">
        <v>354</v>
      </c>
      <c r="BF103" s="10"/>
      <c r="BG103" s="24" t="s">
        <v>815</v>
      </c>
      <c r="BH103" s="9">
        <v>84</v>
      </c>
      <c r="BI103" s="21">
        <v>0.5</v>
      </c>
      <c r="BJ103" s="9">
        <v>14</v>
      </c>
      <c r="BK103" s="23">
        <v>0.25</v>
      </c>
      <c r="BL103" s="23">
        <v>0.83333333333333337</v>
      </c>
      <c r="BM103" s="23">
        <v>0.25</v>
      </c>
      <c r="BN103" s="23">
        <v>0.83333333333333337</v>
      </c>
      <c r="BO103" s="9" t="s">
        <v>767</v>
      </c>
      <c r="BP103" s="9" t="s">
        <v>767</v>
      </c>
      <c r="BQ103" s="23">
        <v>0.25</v>
      </c>
      <c r="BR103" s="23">
        <v>0.83333333333333337</v>
      </c>
      <c r="BS103" s="10" t="s">
        <v>91</v>
      </c>
      <c r="BT103" s="10" t="s">
        <v>34</v>
      </c>
      <c r="BU103" s="10" t="s">
        <v>34</v>
      </c>
      <c r="BV103" s="10" t="s">
        <v>91</v>
      </c>
      <c r="BW103" s="10" t="s">
        <v>91</v>
      </c>
      <c r="BX103" s="10" t="s">
        <v>91</v>
      </c>
      <c r="BY103" s="10" t="s">
        <v>91</v>
      </c>
      <c r="BZ103" s="10" t="s">
        <v>34</v>
      </c>
      <c r="CA103" s="10" t="s">
        <v>91</v>
      </c>
      <c r="CB103" s="10" t="s">
        <v>91</v>
      </c>
      <c r="CC103" s="11" t="s">
        <v>44</v>
      </c>
      <c r="CD103" s="11" t="s">
        <v>44</v>
      </c>
      <c r="CE103" s="7"/>
      <c r="CF103" s="7"/>
      <c r="CG103" s="7" t="s">
        <v>44</v>
      </c>
      <c r="CH103" s="7"/>
      <c r="CI103" s="7" t="s">
        <v>44</v>
      </c>
      <c r="CJ103" s="7" t="s">
        <v>44</v>
      </c>
      <c r="CK103" s="7"/>
      <c r="CL103" s="9" t="s">
        <v>44</v>
      </c>
      <c r="CM103" s="26">
        <v>0.4</v>
      </c>
      <c r="CN103" s="26">
        <v>0</v>
      </c>
      <c r="CO103" s="26">
        <v>0</v>
      </c>
      <c r="CP103" s="26">
        <v>0.3</v>
      </c>
      <c r="CQ103" s="26">
        <v>0.1</v>
      </c>
      <c r="CR103" s="26">
        <v>0.1</v>
      </c>
      <c r="CS103" s="26">
        <v>0.1</v>
      </c>
      <c r="CT103" s="26">
        <v>0</v>
      </c>
      <c r="CU103" s="10" t="s">
        <v>44</v>
      </c>
      <c r="CV103" s="27">
        <v>2012</v>
      </c>
      <c r="CW103" s="4" t="s">
        <v>33</v>
      </c>
      <c r="CX103" s="4"/>
      <c r="CY103" s="21">
        <v>0.2</v>
      </c>
      <c r="CZ103" s="5">
        <v>0</v>
      </c>
      <c r="DA103" s="5">
        <v>0</v>
      </c>
      <c r="DB103" s="5">
        <v>12</v>
      </c>
      <c r="DC103" s="5">
        <v>0</v>
      </c>
      <c r="DD103" s="5">
        <v>0</v>
      </c>
      <c r="DE103" s="5">
        <v>0</v>
      </c>
      <c r="DF103" s="5">
        <v>0</v>
      </c>
      <c r="DG103" s="5">
        <v>12</v>
      </c>
      <c r="DH103" s="12">
        <v>2</v>
      </c>
      <c r="DI103" s="12">
        <v>0</v>
      </c>
      <c r="DJ103" s="12">
        <v>6</v>
      </c>
      <c r="DK103" s="12">
        <v>8</v>
      </c>
      <c r="DL103" s="12">
        <v>0</v>
      </c>
      <c r="DM103" s="12">
        <v>2</v>
      </c>
      <c r="DN103" s="12">
        <v>0</v>
      </c>
      <c r="DO103" s="12">
        <v>18</v>
      </c>
      <c r="DP103" s="7" t="s">
        <v>34</v>
      </c>
      <c r="DQ103" s="7" t="s">
        <v>35</v>
      </c>
      <c r="DR103" s="7" t="s">
        <v>34</v>
      </c>
      <c r="DS103" s="7" t="s">
        <v>34</v>
      </c>
      <c r="DT103" s="7" t="s">
        <v>34</v>
      </c>
      <c r="DU103" s="7" t="s">
        <v>34</v>
      </c>
      <c r="DV103" s="7" t="s">
        <v>34</v>
      </c>
      <c r="DW103" s="7" t="s">
        <v>34</v>
      </c>
      <c r="DX103" s="7" t="s">
        <v>34</v>
      </c>
      <c r="DY103" s="7" t="s">
        <v>34</v>
      </c>
      <c r="DZ103" s="7" t="s">
        <v>34</v>
      </c>
      <c r="EA103" s="7" t="s">
        <v>91</v>
      </c>
      <c r="EB103" s="7" t="s">
        <v>34</v>
      </c>
      <c r="EC103" s="6" t="s">
        <v>44</v>
      </c>
      <c r="ED103" s="6"/>
      <c r="EE103" s="6" t="s">
        <v>44</v>
      </c>
      <c r="EF103" s="6"/>
      <c r="EG103" s="63" t="s">
        <v>942</v>
      </c>
      <c r="EH103" s="64" t="s">
        <v>943</v>
      </c>
      <c r="EI103" s="57"/>
    </row>
    <row r="104" spans="1:139" x14ac:dyDescent="0.2">
      <c r="A104" s="57">
        <v>102</v>
      </c>
      <c r="B104" s="54" t="s">
        <v>652</v>
      </c>
      <c r="C104" s="81"/>
      <c r="D104" s="81"/>
      <c r="E104" s="81"/>
      <c r="F104" s="81"/>
      <c r="G104" s="81"/>
      <c r="H104" s="81"/>
      <c r="I104" s="93"/>
      <c r="J104" s="93"/>
      <c r="K104" s="93"/>
      <c r="L104" s="93"/>
      <c r="M104" s="93"/>
      <c r="N104" s="159" t="s">
        <v>33</v>
      </c>
      <c r="O104" s="41">
        <v>50329</v>
      </c>
      <c r="P104" s="41">
        <v>274556</v>
      </c>
      <c r="Q104" s="41">
        <v>14377</v>
      </c>
      <c r="R104" s="42">
        <v>853362</v>
      </c>
      <c r="S104" s="43">
        <v>0.95524173797286493</v>
      </c>
      <c r="T104" s="43">
        <v>4.4758262027135023E-2</v>
      </c>
      <c r="U104" s="43">
        <v>0</v>
      </c>
      <c r="V104" s="43">
        <v>0</v>
      </c>
      <c r="W104" s="43">
        <v>0</v>
      </c>
      <c r="X104" s="112">
        <v>12</v>
      </c>
      <c r="Y104" s="98"/>
      <c r="Z104" s="98"/>
      <c r="AA104" s="98"/>
      <c r="AB104" s="98"/>
      <c r="AC104" s="98"/>
      <c r="AD104" s="98"/>
      <c r="AE104" s="98"/>
      <c r="AF104" s="98"/>
      <c r="AG104" s="93"/>
      <c r="AH104" s="105"/>
      <c r="AI104" s="106"/>
      <c r="AJ104" s="107"/>
      <c r="AK104" s="107"/>
      <c r="AL104" s="108"/>
      <c r="AM104" s="109"/>
      <c r="AN104" s="109"/>
      <c r="AO104" s="108"/>
      <c r="AP104" s="107"/>
      <c r="AQ104" s="110"/>
      <c r="AR104" s="105"/>
      <c r="AS104" s="105"/>
      <c r="AT104" s="105"/>
      <c r="AU104" s="105"/>
      <c r="AV104" s="82"/>
      <c r="AW104" s="82"/>
      <c r="AX104" s="82"/>
      <c r="AY104" s="82"/>
      <c r="AZ104" s="82"/>
      <c r="BA104" s="82"/>
      <c r="BB104" s="82"/>
      <c r="BC104" s="82"/>
      <c r="BD104" s="82"/>
      <c r="BE104" s="82"/>
      <c r="BF104" s="85"/>
      <c r="BG104" s="83"/>
      <c r="BH104" s="83"/>
      <c r="BI104" s="84"/>
      <c r="BJ104" s="83"/>
      <c r="BK104" s="83"/>
      <c r="BL104" s="83"/>
      <c r="BM104" s="83"/>
      <c r="BN104" s="83"/>
      <c r="BO104" s="83"/>
      <c r="BP104" s="83"/>
      <c r="BQ104" s="83"/>
      <c r="BR104" s="83"/>
      <c r="BS104" s="85"/>
      <c r="BT104" s="85"/>
      <c r="BU104" s="85"/>
      <c r="BV104" s="85"/>
      <c r="BW104" s="85"/>
      <c r="BX104" s="85"/>
      <c r="BY104" s="85"/>
      <c r="BZ104" s="85"/>
      <c r="CA104" s="85"/>
      <c r="CB104" s="85"/>
      <c r="CC104" s="86"/>
      <c r="CD104" s="86"/>
      <c r="CE104" s="87"/>
      <c r="CF104" s="87"/>
      <c r="CG104" s="87"/>
      <c r="CH104" s="87"/>
      <c r="CI104" s="87"/>
      <c r="CJ104" s="87"/>
      <c r="CK104" s="87"/>
      <c r="CL104" s="83"/>
      <c r="CM104" s="88"/>
      <c r="CN104" s="88"/>
      <c r="CO104" s="88"/>
      <c r="CP104" s="88"/>
      <c r="CQ104" s="88"/>
      <c r="CR104" s="88"/>
      <c r="CS104" s="88"/>
      <c r="CT104" s="88"/>
      <c r="CU104" s="85"/>
      <c r="CV104" s="89"/>
      <c r="CW104" s="90"/>
      <c r="CX104" s="90"/>
      <c r="CY104" s="83"/>
      <c r="CZ104" s="91"/>
      <c r="DA104" s="91"/>
      <c r="DB104" s="91"/>
      <c r="DC104" s="91"/>
      <c r="DD104" s="91"/>
      <c r="DE104" s="91"/>
      <c r="DF104" s="91"/>
      <c r="DG104" s="91"/>
      <c r="DH104" s="92"/>
      <c r="DI104" s="92"/>
      <c r="DJ104" s="92"/>
      <c r="DK104" s="92"/>
      <c r="DL104" s="92"/>
      <c r="DM104" s="92"/>
      <c r="DN104" s="92"/>
      <c r="DO104" s="92"/>
      <c r="DP104" s="87"/>
      <c r="DQ104" s="87"/>
      <c r="DR104" s="87"/>
      <c r="DS104" s="87"/>
      <c r="DT104" s="87"/>
      <c r="DU104" s="87"/>
      <c r="DV104" s="87"/>
      <c r="DW104" s="87"/>
      <c r="DX104" s="87"/>
      <c r="DY104" s="87"/>
      <c r="DZ104" s="87"/>
      <c r="EA104" s="87"/>
      <c r="EB104" s="87"/>
      <c r="EC104" s="93"/>
      <c r="ED104" s="93"/>
      <c r="EE104" s="93"/>
      <c r="EF104" s="93"/>
      <c r="EG104" s="78"/>
      <c r="EH104" s="79"/>
      <c r="EI104" s="57"/>
    </row>
    <row r="105" spans="1:139" x14ac:dyDescent="0.2">
      <c r="A105" s="57">
        <v>103</v>
      </c>
      <c r="B105" s="54" t="s">
        <v>653</v>
      </c>
      <c r="C105" s="31" t="s">
        <v>161</v>
      </c>
      <c r="D105" s="31" t="s">
        <v>162</v>
      </c>
      <c r="E105" s="31" t="s">
        <v>163</v>
      </c>
      <c r="F105" s="31" t="s">
        <v>164</v>
      </c>
      <c r="G105" s="31" t="s">
        <v>165</v>
      </c>
      <c r="H105" s="31" t="s">
        <v>166</v>
      </c>
      <c r="I105" s="93"/>
      <c r="J105" s="93"/>
      <c r="K105" s="93"/>
      <c r="L105" s="93"/>
      <c r="M105" s="93"/>
      <c r="N105" s="159" t="s">
        <v>44</v>
      </c>
      <c r="O105" s="41">
        <v>739734</v>
      </c>
      <c r="P105" s="41">
        <v>836289</v>
      </c>
      <c r="Q105" s="41">
        <v>53514</v>
      </c>
      <c r="R105" s="42">
        <v>3165928</v>
      </c>
      <c r="S105" s="43">
        <v>0.82527271624623177</v>
      </c>
      <c r="T105" s="43">
        <v>8.4128255601517155E-2</v>
      </c>
      <c r="U105" s="43">
        <v>8.9651438693488919E-2</v>
      </c>
      <c r="V105" s="43">
        <v>0</v>
      </c>
      <c r="W105" s="43">
        <v>0</v>
      </c>
      <c r="X105" s="112">
        <v>31</v>
      </c>
      <c r="Y105" s="65">
        <v>0</v>
      </c>
      <c r="Z105" s="65">
        <v>0</v>
      </c>
      <c r="AA105" s="65">
        <v>0.13636363636363635</v>
      </c>
      <c r="AB105" s="65">
        <v>0.86363636363636365</v>
      </c>
      <c r="AC105" s="65">
        <v>0</v>
      </c>
      <c r="AD105" s="65">
        <v>0</v>
      </c>
      <c r="AE105" s="65">
        <v>0</v>
      </c>
      <c r="AF105" s="65">
        <v>0</v>
      </c>
      <c r="AG105" s="34">
        <v>22</v>
      </c>
      <c r="AH105" s="35">
        <v>1</v>
      </c>
      <c r="AI105" s="36">
        <v>1.9090909090909092</v>
      </c>
      <c r="AJ105" s="37">
        <v>5.8181818181818183</v>
      </c>
      <c r="AK105" s="37">
        <v>7.0909090909090908</v>
      </c>
      <c r="AL105" s="38">
        <f t="shared" si="1"/>
        <v>0.8205128205128206</v>
      </c>
      <c r="AM105" s="39">
        <v>154000</v>
      </c>
      <c r="AN105" s="39">
        <v>213000</v>
      </c>
      <c r="AO105" s="38">
        <v>0.72272171122994655</v>
      </c>
      <c r="AP105" s="37">
        <v>2.7272727272727271</v>
      </c>
      <c r="AQ105" s="40">
        <v>29.681818181818183</v>
      </c>
      <c r="AR105" s="35">
        <v>1</v>
      </c>
      <c r="AS105" s="35">
        <v>0</v>
      </c>
      <c r="AT105" s="35">
        <v>0</v>
      </c>
      <c r="AU105" s="35">
        <v>0</v>
      </c>
      <c r="AV105" s="44" t="s">
        <v>44</v>
      </c>
      <c r="AW105" s="44" t="s">
        <v>44</v>
      </c>
      <c r="AX105" s="44" t="s">
        <v>44</v>
      </c>
      <c r="AY105" s="44"/>
      <c r="AZ105" s="44" t="s">
        <v>44</v>
      </c>
      <c r="BA105" s="44" t="s">
        <v>44</v>
      </c>
      <c r="BB105" s="44" t="s">
        <v>44</v>
      </c>
      <c r="BC105" s="44"/>
      <c r="BD105" s="44"/>
      <c r="BE105" s="44"/>
      <c r="BF105" s="48"/>
      <c r="BG105" s="45" t="s">
        <v>775</v>
      </c>
      <c r="BH105" s="45">
        <v>115</v>
      </c>
      <c r="BI105" s="46">
        <v>0.68452380952380953</v>
      </c>
      <c r="BJ105" s="45">
        <v>17</v>
      </c>
      <c r="BK105" s="47">
        <v>0.25</v>
      </c>
      <c r="BL105" s="47">
        <v>0.95833333333333337</v>
      </c>
      <c r="BM105" s="47">
        <v>0.25</v>
      </c>
      <c r="BN105" s="47">
        <v>0.95833333333333337</v>
      </c>
      <c r="BO105" s="47">
        <v>0.29166666666666669</v>
      </c>
      <c r="BP105" s="47">
        <v>0.83333333333333337</v>
      </c>
      <c r="BQ105" s="47">
        <v>0.29166666666666669</v>
      </c>
      <c r="BR105" s="47">
        <v>0.75</v>
      </c>
      <c r="BS105" s="48" t="s">
        <v>34</v>
      </c>
      <c r="BT105" s="48" t="s">
        <v>91</v>
      </c>
      <c r="BU105" s="48" t="s">
        <v>91</v>
      </c>
      <c r="BV105" s="48" t="s">
        <v>91</v>
      </c>
      <c r="BW105" s="48" t="s">
        <v>91</v>
      </c>
      <c r="BX105" s="48" t="s">
        <v>91</v>
      </c>
      <c r="BY105" s="48" t="s">
        <v>34</v>
      </c>
      <c r="BZ105" s="48" t="s">
        <v>91</v>
      </c>
      <c r="CA105" s="48" t="s">
        <v>91</v>
      </c>
      <c r="CB105" s="48" t="s">
        <v>91</v>
      </c>
      <c r="CC105" s="49" t="s">
        <v>44</v>
      </c>
      <c r="CD105" s="49" t="s">
        <v>33</v>
      </c>
      <c r="CE105" s="50"/>
      <c r="CF105" s="50" t="s">
        <v>44</v>
      </c>
      <c r="CG105" s="50" t="s">
        <v>44</v>
      </c>
      <c r="CH105" s="50"/>
      <c r="CI105" s="50" t="s">
        <v>44</v>
      </c>
      <c r="CJ105" s="50" t="s">
        <v>44</v>
      </c>
      <c r="CK105" s="50" t="s">
        <v>167</v>
      </c>
      <c r="CL105" s="45" t="s">
        <v>44</v>
      </c>
      <c r="CM105" s="26">
        <v>0.3</v>
      </c>
      <c r="CN105" s="51">
        <v>0.02</v>
      </c>
      <c r="CO105" s="51">
        <v>0.03</v>
      </c>
      <c r="CP105" s="51">
        <v>0.15</v>
      </c>
      <c r="CQ105" s="51">
        <v>0.15</v>
      </c>
      <c r="CR105" s="51">
        <v>0.15</v>
      </c>
      <c r="CS105" s="51">
        <v>0.2</v>
      </c>
      <c r="CT105" s="51">
        <v>0</v>
      </c>
      <c r="CU105" s="48" t="s">
        <v>33</v>
      </c>
      <c r="CV105" s="52"/>
      <c r="CW105" s="32" t="s">
        <v>33</v>
      </c>
      <c r="CX105" s="32"/>
      <c r="CY105" s="46">
        <v>0.25</v>
      </c>
      <c r="CZ105" s="33">
        <v>1</v>
      </c>
      <c r="DA105" s="33">
        <v>0</v>
      </c>
      <c r="DB105" s="33">
        <v>3</v>
      </c>
      <c r="DC105" s="33">
        <v>8</v>
      </c>
      <c r="DD105" s="33">
        <v>0</v>
      </c>
      <c r="DE105" s="33">
        <v>0</v>
      </c>
      <c r="DF105" s="33">
        <v>0</v>
      </c>
      <c r="DG105" s="33">
        <v>12</v>
      </c>
      <c r="DH105" s="53">
        <v>2</v>
      </c>
      <c r="DI105" s="53">
        <v>0</v>
      </c>
      <c r="DJ105" s="53">
        <v>3</v>
      </c>
      <c r="DK105" s="53">
        <v>5</v>
      </c>
      <c r="DL105" s="53">
        <v>0</v>
      </c>
      <c r="DM105" s="53">
        <v>0</v>
      </c>
      <c r="DN105" s="53">
        <v>0</v>
      </c>
      <c r="DO105" s="53">
        <v>10</v>
      </c>
      <c r="DP105" s="50" t="s">
        <v>34</v>
      </c>
      <c r="DQ105" s="50" t="s">
        <v>34</v>
      </c>
      <c r="DR105" s="50" t="s">
        <v>34</v>
      </c>
      <c r="DS105" s="50" t="s">
        <v>34</v>
      </c>
      <c r="DT105" s="50" t="s">
        <v>34</v>
      </c>
      <c r="DU105" s="50" t="s">
        <v>34</v>
      </c>
      <c r="DV105" s="50" t="s">
        <v>34</v>
      </c>
      <c r="DW105" s="50" t="s">
        <v>34</v>
      </c>
      <c r="DX105" s="50" t="s">
        <v>34</v>
      </c>
      <c r="DY105" s="50" t="s">
        <v>34</v>
      </c>
      <c r="DZ105" s="50" t="s">
        <v>34</v>
      </c>
      <c r="EA105" s="50" t="s">
        <v>34</v>
      </c>
      <c r="EB105" s="50" t="s">
        <v>34</v>
      </c>
      <c r="EC105" s="34" t="s">
        <v>44</v>
      </c>
      <c r="ED105" s="34"/>
      <c r="EE105" s="34"/>
      <c r="EF105" s="34"/>
      <c r="EG105" s="63" t="s">
        <v>944</v>
      </c>
      <c r="EH105" s="64" t="s">
        <v>945</v>
      </c>
      <c r="EI105" s="57"/>
    </row>
    <row r="106" spans="1:139" x14ac:dyDescent="0.2">
      <c r="A106" s="57">
        <v>104</v>
      </c>
      <c r="B106" s="3" t="s">
        <v>469</v>
      </c>
      <c r="C106" s="2" t="s">
        <v>469</v>
      </c>
      <c r="D106" s="2" t="s">
        <v>470</v>
      </c>
      <c r="E106" s="2" t="s">
        <v>416</v>
      </c>
      <c r="F106" s="2" t="s">
        <v>471</v>
      </c>
      <c r="G106" s="2" t="s">
        <v>472</v>
      </c>
      <c r="H106" s="2" t="s">
        <v>473</v>
      </c>
      <c r="I106" s="6" t="s">
        <v>570</v>
      </c>
      <c r="J106" s="6" t="s">
        <v>561</v>
      </c>
      <c r="K106" s="6" t="s">
        <v>33</v>
      </c>
      <c r="L106" s="6" t="s">
        <v>33</v>
      </c>
      <c r="M106" s="6" t="s">
        <v>33</v>
      </c>
      <c r="N106" s="158" t="s">
        <v>44</v>
      </c>
      <c r="O106" s="29">
        <v>10744</v>
      </c>
      <c r="P106" s="29">
        <v>17055</v>
      </c>
      <c r="Q106" s="29">
        <v>1374</v>
      </c>
      <c r="R106" s="30">
        <v>0</v>
      </c>
      <c r="S106" s="94"/>
      <c r="T106" s="94"/>
      <c r="U106" s="94"/>
      <c r="V106" s="94"/>
      <c r="W106" s="94"/>
      <c r="X106" s="111">
        <v>2</v>
      </c>
      <c r="Y106" s="65">
        <v>0</v>
      </c>
      <c r="Z106" s="65">
        <v>0</v>
      </c>
      <c r="AA106" s="65">
        <v>1</v>
      </c>
      <c r="AB106" s="65">
        <v>0</v>
      </c>
      <c r="AC106" s="65">
        <v>0</v>
      </c>
      <c r="AD106" s="65">
        <v>0</v>
      </c>
      <c r="AE106" s="65">
        <v>0</v>
      </c>
      <c r="AF106" s="65">
        <v>0</v>
      </c>
      <c r="AG106" s="6">
        <v>2</v>
      </c>
      <c r="AH106" s="16">
        <v>1</v>
      </c>
      <c r="AI106" s="17">
        <v>2</v>
      </c>
      <c r="AJ106" s="18">
        <v>8</v>
      </c>
      <c r="AK106" s="18">
        <v>5</v>
      </c>
      <c r="AL106" s="15">
        <f t="shared" si="1"/>
        <v>1.6</v>
      </c>
      <c r="AM106" s="19">
        <v>409000</v>
      </c>
      <c r="AN106" s="19">
        <v>150000</v>
      </c>
      <c r="AO106" s="15">
        <v>2.7241933333333335</v>
      </c>
      <c r="AP106" s="18">
        <v>2.5</v>
      </c>
      <c r="AQ106" s="20">
        <v>13.5</v>
      </c>
      <c r="AR106" s="16">
        <v>1</v>
      </c>
      <c r="AS106" s="16">
        <v>0</v>
      </c>
      <c r="AT106" s="16">
        <v>0</v>
      </c>
      <c r="AU106" s="16">
        <v>0</v>
      </c>
      <c r="AV106" s="8" t="s">
        <v>44</v>
      </c>
      <c r="AW106" s="8" t="s">
        <v>44</v>
      </c>
      <c r="AX106" s="8" t="s">
        <v>44</v>
      </c>
      <c r="AY106" s="8"/>
      <c r="AZ106" s="8"/>
      <c r="BA106" s="8"/>
      <c r="BB106" s="8"/>
      <c r="BC106" s="8"/>
      <c r="BD106" s="8"/>
      <c r="BE106" s="8"/>
      <c r="BF106" s="10"/>
      <c r="BG106" s="24" t="s">
        <v>816</v>
      </c>
      <c r="BH106" s="9">
        <v>57.5</v>
      </c>
      <c r="BI106" s="21">
        <v>0.34226190476190477</v>
      </c>
      <c r="BJ106" s="9">
        <v>11.5</v>
      </c>
      <c r="BK106" s="23">
        <v>0.3125</v>
      </c>
      <c r="BL106" s="23">
        <v>0.79166666666666663</v>
      </c>
      <c r="BM106" s="9" t="s">
        <v>767</v>
      </c>
      <c r="BN106" s="9" t="s">
        <v>767</v>
      </c>
      <c r="BO106" s="9" t="s">
        <v>767</v>
      </c>
      <c r="BP106" s="9" t="s">
        <v>767</v>
      </c>
      <c r="BQ106" s="9" t="s">
        <v>767</v>
      </c>
      <c r="BR106" s="9" t="s">
        <v>767</v>
      </c>
      <c r="BS106" s="10" t="s">
        <v>91</v>
      </c>
      <c r="BT106" s="10" t="s">
        <v>91</v>
      </c>
      <c r="BU106" s="10" t="s">
        <v>91</v>
      </c>
      <c r="BV106" s="10" t="s">
        <v>91</v>
      </c>
      <c r="BW106" s="10" t="s">
        <v>91</v>
      </c>
      <c r="BX106" s="10" t="s">
        <v>91</v>
      </c>
      <c r="BY106" s="10" t="s">
        <v>91</v>
      </c>
      <c r="BZ106" s="10" t="s">
        <v>35</v>
      </c>
      <c r="CA106" s="10" t="s">
        <v>91</v>
      </c>
      <c r="CB106" s="10" t="s">
        <v>34</v>
      </c>
      <c r="CC106" s="11" t="s">
        <v>33</v>
      </c>
      <c r="CD106" s="11" t="s">
        <v>44</v>
      </c>
      <c r="CE106" s="7" t="s">
        <v>44</v>
      </c>
      <c r="CF106" s="7"/>
      <c r="CG106" s="7"/>
      <c r="CH106" s="7"/>
      <c r="CI106" s="7"/>
      <c r="CJ106" s="7"/>
      <c r="CK106" s="7"/>
      <c r="CL106" s="9" t="s">
        <v>44</v>
      </c>
      <c r="CM106" s="26">
        <v>0</v>
      </c>
      <c r="CN106" s="26">
        <v>0</v>
      </c>
      <c r="CO106" s="26">
        <v>0</v>
      </c>
      <c r="CP106" s="26">
        <v>0</v>
      </c>
      <c r="CQ106" s="26">
        <v>0.25</v>
      </c>
      <c r="CR106" s="26">
        <v>0.1</v>
      </c>
      <c r="CS106" s="26">
        <v>0.55000000000000004</v>
      </c>
      <c r="CT106" s="26">
        <v>0.1</v>
      </c>
      <c r="CU106" s="10" t="s">
        <v>33</v>
      </c>
      <c r="CV106" s="27"/>
      <c r="CW106" s="4" t="s">
        <v>33</v>
      </c>
      <c r="CX106" s="4"/>
      <c r="CY106" s="21">
        <v>0</v>
      </c>
      <c r="CZ106" s="5">
        <v>0</v>
      </c>
      <c r="DA106" s="5">
        <v>0</v>
      </c>
      <c r="DB106" s="5">
        <v>0</v>
      </c>
      <c r="DC106" s="5">
        <v>1</v>
      </c>
      <c r="DD106" s="5">
        <v>0</v>
      </c>
      <c r="DE106" s="5">
        <v>0</v>
      </c>
      <c r="DF106" s="5">
        <v>0</v>
      </c>
      <c r="DG106" s="5">
        <v>1</v>
      </c>
      <c r="DH106" s="12">
        <v>0</v>
      </c>
      <c r="DI106" s="12">
        <v>1</v>
      </c>
      <c r="DJ106" s="12">
        <v>0</v>
      </c>
      <c r="DK106" s="12">
        <v>1</v>
      </c>
      <c r="DL106" s="12">
        <v>0</v>
      </c>
      <c r="DM106" s="12">
        <v>0</v>
      </c>
      <c r="DN106" s="12">
        <v>0</v>
      </c>
      <c r="DO106" s="12">
        <v>2</v>
      </c>
      <c r="DP106" s="7" t="s">
        <v>34</v>
      </c>
      <c r="DQ106" s="7" t="s">
        <v>35</v>
      </c>
      <c r="DR106" s="7" t="s">
        <v>34</v>
      </c>
      <c r="DS106" s="7" t="s">
        <v>34</v>
      </c>
      <c r="DT106" s="7" t="s">
        <v>34</v>
      </c>
      <c r="DU106" s="7" t="s">
        <v>34</v>
      </c>
      <c r="DV106" s="7" t="s">
        <v>34</v>
      </c>
      <c r="DW106" s="7" t="s">
        <v>34</v>
      </c>
      <c r="DX106" s="7" t="s">
        <v>34</v>
      </c>
      <c r="DY106" s="7" t="s">
        <v>34</v>
      </c>
      <c r="DZ106" s="7" t="s">
        <v>34</v>
      </c>
      <c r="EA106" s="7" t="s">
        <v>35</v>
      </c>
      <c r="EB106" s="7" t="s">
        <v>34</v>
      </c>
      <c r="EC106" s="6"/>
      <c r="ED106" s="6" t="s">
        <v>44</v>
      </c>
      <c r="EE106" s="6"/>
      <c r="EF106" s="6"/>
      <c r="EG106" s="63" t="s">
        <v>946</v>
      </c>
      <c r="EH106" s="64" t="s">
        <v>947</v>
      </c>
      <c r="EI106" s="57"/>
    </row>
    <row r="107" spans="1:139" x14ac:dyDescent="0.2">
      <c r="A107" s="57">
        <v>105</v>
      </c>
      <c r="B107" s="3" t="s">
        <v>623</v>
      </c>
      <c r="C107" s="81"/>
      <c r="D107" s="81"/>
      <c r="E107" s="81"/>
      <c r="F107" s="81"/>
      <c r="G107" s="81"/>
      <c r="H107" s="81"/>
      <c r="I107" s="6" t="s">
        <v>570</v>
      </c>
      <c r="J107" s="6" t="s">
        <v>561</v>
      </c>
      <c r="K107" s="6" t="s">
        <v>33</v>
      </c>
      <c r="L107" s="6" t="s">
        <v>33</v>
      </c>
      <c r="M107" s="6" t="s">
        <v>44</v>
      </c>
      <c r="N107" s="158" t="s">
        <v>33</v>
      </c>
      <c r="O107" s="29">
        <v>12332</v>
      </c>
      <c r="P107" s="29">
        <v>30847</v>
      </c>
      <c r="Q107" s="29">
        <v>2399</v>
      </c>
      <c r="R107" s="30">
        <v>3684</v>
      </c>
      <c r="S107" s="94"/>
      <c r="T107" s="94"/>
      <c r="U107" s="94"/>
      <c r="V107" s="94"/>
      <c r="W107" s="94"/>
      <c r="X107" s="111">
        <v>4</v>
      </c>
      <c r="Y107" s="65">
        <v>0</v>
      </c>
      <c r="Z107" s="65">
        <v>1</v>
      </c>
      <c r="AA107" s="65">
        <v>0</v>
      </c>
      <c r="AB107" s="65">
        <v>0</v>
      </c>
      <c r="AC107" s="65">
        <v>0</v>
      </c>
      <c r="AD107" s="65">
        <v>0</v>
      </c>
      <c r="AE107" s="65">
        <v>0</v>
      </c>
      <c r="AF107" s="65">
        <v>0</v>
      </c>
      <c r="AG107" s="6">
        <v>5</v>
      </c>
      <c r="AH107" s="16">
        <v>1</v>
      </c>
      <c r="AI107" s="17">
        <v>1.6</v>
      </c>
      <c r="AJ107" s="18">
        <v>4.8</v>
      </c>
      <c r="AK107" s="18">
        <v>4</v>
      </c>
      <c r="AL107" s="15">
        <f t="shared" si="1"/>
        <v>1.2</v>
      </c>
      <c r="AM107" s="19">
        <v>41000</v>
      </c>
      <c r="AN107" s="19">
        <v>100000</v>
      </c>
      <c r="AO107" s="15">
        <v>0.40779800000000005</v>
      </c>
      <c r="AP107" s="18">
        <v>4.2</v>
      </c>
      <c r="AQ107" s="20">
        <v>11.2</v>
      </c>
      <c r="AR107" s="16">
        <v>0.2</v>
      </c>
      <c r="AS107" s="16">
        <v>0.4</v>
      </c>
      <c r="AT107" s="16">
        <v>0</v>
      </c>
      <c r="AU107" s="16">
        <v>0.4</v>
      </c>
      <c r="AV107" s="66"/>
      <c r="AW107" s="66"/>
      <c r="AX107" s="66"/>
      <c r="AY107" s="66"/>
      <c r="AZ107" s="66"/>
      <c r="BA107" s="66"/>
      <c r="BB107" s="66"/>
      <c r="BC107" s="66"/>
      <c r="BD107" s="66"/>
      <c r="BE107" s="66"/>
      <c r="BF107" s="69"/>
      <c r="BG107" s="67"/>
      <c r="BH107" s="67"/>
      <c r="BI107" s="68"/>
      <c r="BJ107" s="67"/>
      <c r="BK107" s="67"/>
      <c r="BL107" s="67"/>
      <c r="BM107" s="67"/>
      <c r="BN107" s="67"/>
      <c r="BO107" s="67"/>
      <c r="BP107" s="67"/>
      <c r="BQ107" s="67"/>
      <c r="BR107" s="67"/>
      <c r="BS107" s="69"/>
      <c r="BT107" s="69"/>
      <c r="BU107" s="69"/>
      <c r="BV107" s="69"/>
      <c r="BW107" s="69"/>
      <c r="BX107" s="69"/>
      <c r="BY107" s="69"/>
      <c r="BZ107" s="69"/>
      <c r="CA107" s="69"/>
      <c r="CB107" s="69"/>
      <c r="CC107" s="70"/>
      <c r="CD107" s="70"/>
      <c r="CE107" s="71"/>
      <c r="CF107" s="71"/>
      <c r="CG107" s="71"/>
      <c r="CH107" s="71"/>
      <c r="CI107" s="71"/>
      <c r="CJ107" s="71"/>
      <c r="CK107" s="71"/>
      <c r="CL107" s="67"/>
      <c r="CM107" s="72"/>
      <c r="CN107" s="72"/>
      <c r="CO107" s="72"/>
      <c r="CP107" s="72"/>
      <c r="CQ107" s="72"/>
      <c r="CR107" s="72"/>
      <c r="CS107" s="72"/>
      <c r="CT107" s="72"/>
      <c r="CU107" s="69"/>
      <c r="CV107" s="73"/>
      <c r="CW107" s="74"/>
      <c r="CX107" s="74"/>
      <c r="CY107" s="67"/>
      <c r="CZ107" s="75"/>
      <c r="DA107" s="75"/>
      <c r="DB107" s="75"/>
      <c r="DC107" s="75"/>
      <c r="DD107" s="75"/>
      <c r="DE107" s="75"/>
      <c r="DF107" s="75"/>
      <c r="DG107" s="75"/>
      <c r="DH107" s="76"/>
      <c r="DI107" s="76"/>
      <c r="DJ107" s="76"/>
      <c r="DK107" s="76"/>
      <c r="DL107" s="76"/>
      <c r="DM107" s="76"/>
      <c r="DN107" s="76"/>
      <c r="DO107" s="76"/>
      <c r="DP107" s="71"/>
      <c r="DQ107" s="71"/>
      <c r="DR107" s="71"/>
      <c r="DS107" s="71"/>
      <c r="DT107" s="71"/>
      <c r="DU107" s="71"/>
      <c r="DV107" s="71"/>
      <c r="DW107" s="71"/>
      <c r="DX107" s="71"/>
      <c r="DY107" s="71"/>
      <c r="DZ107" s="71"/>
      <c r="EA107" s="71"/>
      <c r="EB107" s="71"/>
      <c r="EC107" s="77"/>
      <c r="ED107" s="77"/>
      <c r="EE107" s="77"/>
      <c r="EF107" s="77"/>
      <c r="EG107" s="78"/>
      <c r="EH107" s="79"/>
      <c r="EI107" s="57"/>
    </row>
    <row r="108" spans="1:139" x14ac:dyDescent="0.2">
      <c r="A108" s="57">
        <v>106</v>
      </c>
      <c r="B108" s="3" t="s">
        <v>514</v>
      </c>
      <c r="C108" s="2" t="s">
        <v>515</v>
      </c>
      <c r="D108" s="2" t="s">
        <v>516</v>
      </c>
      <c r="E108" s="2"/>
      <c r="F108" s="2" t="s">
        <v>517</v>
      </c>
      <c r="G108" s="2" t="s">
        <v>518</v>
      </c>
      <c r="H108" s="2" t="s">
        <v>519</v>
      </c>
      <c r="I108" s="6" t="s">
        <v>570</v>
      </c>
      <c r="J108" s="6" t="s">
        <v>561</v>
      </c>
      <c r="K108" s="6" t="s">
        <v>33</v>
      </c>
      <c r="L108" s="6" t="s">
        <v>33</v>
      </c>
      <c r="M108" s="6" t="s">
        <v>33</v>
      </c>
      <c r="N108" s="158" t="s">
        <v>44</v>
      </c>
      <c r="O108" s="29">
        <v>2584</v>
      </c>
      <c r="P108" s="29">
        <v>23734</v>
      </c>
      <c r="Q108" s="29">
        <v>1051</v>
      </c>
      <c r="R108" s="30">
        <v>18474</v>
      </c>
      <c r="S108" s="94"/>
      <c r="T108" s="94"/>
      <c r="U108" s="94"/>
      <c r="V108" s="94"/>
      <c r="W108" s="94"/>
      <c r="X108" s="111">
        <v>3</v>
      </c>
      <c r="Y108" s="65">
        <v>0</v>
      </c>
      <c r="Z108" s="65">
        <v>0</v>
      </c>
      <c r="AA108" s="65">
        <v>0.8</v>
      </c>
      <c r="AB108" s="65">
        <v>0.2</v>
      </c>
      <c r="AC108" s="65">
        <v>0</v>
      </c>
      <c r="AD108" s="65">
        <v>0</v>
      </c>
      <c r="AE108" s="65">
        <v>0</v>
      </c>
      <c r="AF108" s="65">
        <v>0</v>
      </c>
      <c r="AG108" s="6">
        <v>4</v>
      </c>
      <c r="AH108" s="16">
        <v>0.8</v>
      </c>
      <c r="AI108" s="17">
        <v>1.75</v>
      </c>
      <c r="AJ108" s="18">
        <v>4.2</v>
      </c>
      <c r="AK108" s="18">
        <v>6.4</v>
      </c>
      <c r="AL108" s="15">
        <f t="shared" si="1"/>
        <v>0.65625</v>
      </c>
      <c r="AM108" s="19">
        <v>53000</v>
      </c>
      <c r="AN108" s="19">
        <v>220000</v>
      </c>
      <c r="AO108" s="15">
        <v>0.24160545454545454</v>
      </c>
      <c r="AP108" s="18">
        <v>4.4000000000000004</v>
      </c>
      <c r="AQ108" s="20">
        <v>11.4</v>
      </c>
      <c r="AR108" s="16">
        <v>0.6</v>
      </c>
      <c r="AS108" s="16">
        <v>0.2</v>
      </c>
      <c r="AT108" s="16">
        <v>0</v>
      </c>
      <c r="AU108" s="16">
        <v>0.2</v>
      </c>
      <c r="AV108" s="8"/>
      <c r="AW108" s="8" t="s">
        <v>44</v>
      </c>
      <c r="AX108" s="8"/>
      <c r="AY108" s="8"/>
      <c r="AZ108" s="8"/>
      <c r="BA108" s="8"/>
      <c r="BB108" s="8"/>
      <c r="BC108" s="8"/>
      <c r="BD108" s="8"/>
      <c r="BE108" s="8" t="s">
        <v>762</v>
      </c>
      <c r="BF108" s="10"/>
      <c r="BG108" s="24" t="s">
        <v>793</v>
      </c>
      <c r="BH108" s="9">
        <v>45.000000000000007</v>
      </c>
      <c r="BI108" s="21">
        <v>0.2678571428571429</v>
      </c>
      <c r="BJ108" s="9">
        <v>9.0000000000000018</v>
      </c>
      <c r="BK108" s="23">
        <v>0.33333333333333331</v>
      </c>
      <c r="BL108" s="23">
        <v>0.70833333333333337</v>
      </c>
      <c r="BM108" s="9" t="s">
        <v>767</v>
      </c>
      <c r="BN108" s="9" t="s">
        <v>767</v>
      </c>
      <c r="BO108" s="9" t="s">
        <v>767</v>
      </c>
      <c r="BP108" s="9" t="s">
        <v>767</v>
      </c>
      <c r="BQ108" s="9" t="s">
        <v>767</v>
      </c>
      <c r="BR108" s="9" t="s">
        <v>767</v>
      </c>
      <c r="BS108" s="10" t="s">
        <v>91</v>
      </c>
      <c r="BT108" s="10" t="s">
        <v>91</v>
      </c>
      <c r="BU108" s="10" t="s">
        <v>91</v>
      </c>
      <c r="BV108" s="10" t="s">
        <v>91</v>
      </c>
      <c r="BW108" s="10" t="s">
        <v>91</v>
      </c>
      <c r="BX108" s="10" t="s">
        <v>91</v>
      </c>
      <c r="BY108" s="10" t="s">
        <v>91</v>
      </c>
      <c r="BZ108" s="10" t="s">
        <v>34</v>
      </c>
      <c r="CA108" s="10" t="s">
        <v>91</v>
      </c>
      <c r="CB108" s="10" t="s">
        <v>34</v>
      </c>
      <c r="CC108" s="11" t="s">
        <v>33</v>
      </c>
      <c r="CD108" s="11" t="s">
        <v>44</v>
      </c>
      <c r="CE108" s="7"/>
      <c r="CF108" s="7"/>
      <c r="CG108" s="7"/>
      <c r="CH108" s="7"/>
      <c r="CI108" s="7"/>
      <c r="CJ108" s="7" t="s">
        <v>44</v>
      </c>
      <c r="CK108" s="7"/>
      <c r="CL108" s="9" t="s">
        <v>44</v>
      </c>
      <c r="CM108" s="26">
        <v>0</v>
      </c>
      <c r="CN108" s="26">
        <v>0</v>
      </c>
      <c r="CO108" s="26">
        <v>0</v>
      </c>
      <c r="CP108" s="26">
        <v>0</v>
      </c>
      <c r="CQ108" s="26">
        <v>0.35</v>
      </c>
      <c r="CR108" s="26">
        <v>0.15</v>
      </c>
      <c r="CS108" s="26">
        <v>0.5</v>
      </c>
      <c r="CT108" s="26">
        <v>0</v>
      </c>
      <c r="CU108" s="10" t="s">
        <v>33</v>
      </c>
      <c r="CV108" s="27"/>
      <c r="CW108" s="4" t="s">
        <v>44</v>
      </c>
      <c r="CX108" s="4" t="s">
        <v>520</v>
      </c>
      <c r="CY108" s="21">
        <v>0.3</v>
      </c>
      <c r="CZ108" s="5">
        <v>0</v>
      </c>
      <c r="DA108" s="5">
        <v>0</v>
      </c>
      <c r="DB108" s="5">
        <v>0</v>
      </c>
      <c r="DC108" s="5">
        <v>0</v>
      </c>
      <c r="DD108" s="5">
        <v>0</v>
      </c>
      <c r="DE108" s="5">
        <v>0</v>
      </c>
      <c r="DF108" s="5">
        <v>0</v>
      </c>
      <c r="DG108" s="5">
        <v>0</v>
      </c>
      <c r="DH108" s="12">
        <v>0</v>
      </c>
      <c r="DI108" s="12">
        <v>0</v>
      </c>
      <c r="DJ108" s="12">
        <v>0</v>
      </c>
      <c r="DK108" s="12">
        <v>0</v>
      </c>
      <c r="DL108" s="12">
        <v>0</v>
      </c>
      <c r="DM108" s="12">
        <v>0</v>
      </c>
      <c r="DN108" s="12">
        <v>0</v>
      </c>
      <c r="DO108" s="12">
        <v>0</v>
      </c>
      <c r="DP108" s="7" t="s">
        <v>34</v>
      </c>
      <c r="DQ108" s="7" t="s">
        <v>91</v>
      </c>
      <c r="DR108" s="7" t="s">
        <v>91</v>
      </c>
      <c r="DS108" s="7" t="s">
        <v>91</v>
      </c>
      <c r="DT108" s="7" t="s">
        <v>91</v>
      </c>
      <c r="DU108" s="7" t="s">
        <v>91</v>
      </c>
      <c r="DV108" s="7" t="s">
        <v>34</v>
      </c>
      <c r="DW108" s="7" t="s">
        <v>34</v>
      </c>
      <c r="DX108" s="7" t="s">
        <v>91</v>
      </c>
      <c r="DY108" s="7" t="s">
        <v>34</v>
      </c>
      <c r="DZ108" s="7" t="s">
        <v>34</v>
      </c>
      <c r="EA108" s="7" t="s">
        <v>91</v>
      </c>
      <c r="EB108" s="7" t="s">
        <v>34</v>
      </c>
      <c r="EC108" s="6"/>
      <c r="ED108" s="6" t="s">
        <v>44</v>
      </c>
      <c r="EE108" s="6"/>
      <c r="EF108" s="6"/>
      <c r="EG108" s="63" t="s">
        <v>948</v>
      </c>
      <c r="EH108" s="64" t="s">
        <v>949</v>
      </c>
      <c r="EI108" s="57"/>
    </row>
    <row r="109" spans="1:139" x14ac:dyDescent="0.2">
      <c r="A109" s="57">
        <v>107</v>
      </c>
      <c r="B109" s="3" t="s">
        <v>660</v>
      </c>
      <c r="C109" s="2" t="s">
        <v>113</v>
      </c>
      <c r="D109" s="2" t="s">
        <v>114</v>
      </c>
      <c r="E109" s="2" t="s">
        <v>115</v>
      </c>
      <c r="F109" s="2" t="s">
        <v>116</v>
      </c>
      <c r="G109" s="2" t="s">
        <v>696</v>
      </c>
      <c r="H109" s="2" t="s">
        <v>117</v>
      </c>
      <c r="I109" s="6" t="s">
        <v>576</v>
      </c>
      <c r="J109" s="6" t="s">
        <v>555</v>
      </c>
      <c r="K109" s="6" t="s">
        <v>44</v>
      </c>
      <c r="L109" s="6" t="s">
        <v>44</v>
      </c>
      <c r="M109" s="6" t="s">
        <v>33</v>
      </c>
      <c r="N109" s="158" t="s">
        <v>44</v>
      </c>
      <c r="O109" s="29">
        <v>98609</v>
      </c>
      <c r="P109" s="29">
        <v>409949</v>
      </c>
      <c r="Q109" s="29">
        <v>33161</v>
      </c>
      <c r="R109" s="30">
        <v>1502463</v>
      </c>
      <c r="S109" s="22">
        <v>0.6886073068022307</v>
      </c>
      <c r="T109" s="22">
        <v>0.16337507146598618</v>
      </c>
      <c r="U109" s="22">
        <v>0.14357891009628856</v>
      </c>
      <c r="V109" s="22">
        <v>4.4387116354945178E-3</v>
      </c>
      <c r="W109" s="22">
        <v>0</v>
      </c>
      <c r="X109" s="111">
        <v>40</v>
      </c>
      <c r="Y109" s="65">
        <v>8.3333333333333329E-2</v>
      </c>
      <c r="Z109" s="65">
        <v>0.125</v>
      </c>
      <c r="AA109" s="65">
        <v>0.61111111111111116</v>
      </c>
      <c r="AB109" s="65">
        <v>0.1111111111111111</v>
      </c>
      <c r="AC109" s="65">
        <v>0</v>
      </c>
      <c r="AD109" s="65">
        <v>0</v>
      </c>
      <c r="AE109" s="65">
        <v>6.9444444444444448E-2</v>
      </c>
      <c r="AF109" s="65">
        <v>0</v>
      </c>
      <c r="AG109" s="6">
        <v>72</v>
      </c>
      <c r="AH109" s="16">
        <v>1</v>
      </c>
      <c r="AI109" s="17">
        <v>2.2638888888888888</v>
      </c>
      <c r="AJ109" s="18">
        <v>8.1388888888888893</v>
      </c>
      <c r="AK109" s="18">
        <v>5.5138888888888893</v>
      </c>
      <c r="AL109" s="15">
        <f t="shared" si="1"/>
        <v>1.4760705289672544</v>
      </c>
      <c r="AM109" s="19">
        <v>170000</v>
      </c>
      <c r="AN109" s="19">
        <v>167000</v>
      </c>
      <c r="AO109" s="15">
        <v>1.015957510373444</v>
      </c>
      <c r="AP109" s="18">
        <v>3.1666666666666665</v>
      </c>
      <c r="AQ109" s="20">
        <v>15.097222222222221</v>
      </c>
      <c r="AR109" s="16">
        <v>0.34722222222222221</v>
      </c>
      <c r="AS109" s="16">
        <v>0.58333333333333337</v>
      </c>
      <c r="AT109" s="16">
        <v>6.9444444444444448E-2</v>
      </c>
      <c r="AU109" s="16">
        <v>0</v>
      </c>
      <c r="AV109" s="8" t="s">
        <v>44</v>
      </c>
      <c r="AW109" s="8" t="s">
        <v>44</v>
      </c>
      <c r="AX109" s="8" t="s">
        <v>44</v>
      </c>
      <c r="AY109" s="8" t="s">
        <v>44</v>
      </c>
      <c r="AZ109" s="8"/>
      <c r="BA109" s="8"/>
      <c r="BB109" s="8" t="s">
        <v>44</v>
      </c>
      <c r="BC109" s="8" t="s">
        <v>44</v>
      </c>
      <c r="BD109" s="8"/>
      <c r="BE109" s="8"/>
      <c r="BF109" s="10"/>
      <c r="BG109" s="24" t="s">
        <v>817</v>
      </c>
      <c r="BH109" s="9">
        <v>71</v>
      </c>
      <c r="BI109" s="21">
        <v>0.42261904761904762</v>
      </c>
      <c r="BJ109" s="9">
        <v>12</v>
      </c>
      <c r="BK109" s="23">
        <v>0.27083333333333331</v>
      </c>
      <c r="BL109" s="23">
        <v>0.77083333333333337</v>
      </c>
      <c r="BM109" s="23">
        <v>0.3125</v>
      </c>
      <c r="BN109" s="23">
        <v>0.77083333333333337</v>
      </c>
      <c r="BO109" s="9" t="s">
        <v>767</v>
      </c>
      <c r="BP109" s="9" t="s">
        <v>767</v>
      </c>
      <c r="BQ109" s="9" t="s">
        <v>767</v>
      </c>
      <c r="BR109" s="9" t="s">
        <v>767</v>
      </c>
      <c r="BS109" s="10" t="s">
        <v>34</v>
      </c>
      <c r="BT109" s="10" t="s">
        <v>91</v>
      </c>
      <c r="BU109" s="10" t="s">
        <v>91</v>
      </c>
      <c r="BV109" s="10" t="s">
        <v>91</v>
      </c>
      <c r="BW109" s="10" t="s">
        <v>91</v>
      </c>
      <c r="BX109" s="10" t="s">
        <v>91</v>
      </c>
      <c r="BY109" s="10" t="s">
        <v>34</v>
      </c>
      <c r="BZ109" s="10" t="s">
        <v>34</v>
      </c>
      <c r="CA109" s="10" t="s">
        <v>91</v>
      </c>
      <c r="CB109" s="10" t="s">
        <v>34</v>
      </c>
      <c r="CC109" s="11" t="s">
        <v>44</v>
      </c>
      <c r="CD109" s="11" t="s">
        <v>44</v>
      </c>
      <c r="CE109" s="7"/>
      <c r="CF109" s="7"/>
      <c r="CG109" s="7"/>
      <c r="CH109" s="7" t="s">
        <v>44</v>
      </c>
      <c r="CI109" s="7"/>
      <c r="CJ109" s="7"/>
      <c r="CK109" s="7"/>
      <c r="CL109" s="9" t="s">
        <v>44</v>
      </c>
      <c r="CM109" s="26">
        <v>0.13</v>
      </c>
      <c r="CN109" s="26">
        <v>0.02</v>
      </c>
      <c r="CO109" s="26">
        <v>0.05</v>
      </c>
      <c r="CP109" s="26">
        <v>0</v>
      </c>
      <c r="CQ109" s="26">
        <v>0.25</v>
      </c>
      <c r="CR109" s="26">
        <v>0.1</v>
      </c>
      <c r="CS109" s="26">
        <v>0.45</v>
      </c>
      <c r="CT109" s="26">
        <v>0</v>
      </c>
      <c r="CU109" s="10" t="s">
        <v>33</v>
      </c>
      <c r="CV109" s="27"/>
      <c r="CW109" s="4" t="s">
        <v>33</v>
      </c>
      <c r="CX109" s="4"/>
      <c r="CY109" s="21">
        <v>0</v>
      </c>
      <c r="CZ109" s="5">
        <v>0</v>
      </c>
      <c r="DA109" s="5">
        <v>3</v>
      </c>
      <c r="DB109" s="5">
        <v>15</v>
      </c>
      <c r="DC109" s="5">
        <v>3</v>
      </c>
      <c r="DD109" s="5">
        <v>0</v>
      </c>
      <c r="DE109" s="5">
        <v>0</v>
      </c>
      <c r="DF109" s="5">
        <v>1</v>
      </c>
      <c r="DG109" s="5">
        <v>22</v>
      </c>
      <c r="DH109" s="12">
        <v>2</v>
      </c>
      <c r="DI109" s="12">
        <v>0</v>
      </c>
      <c r="DJ109" s="12">
        <v>17</v>
      </c>
      <c r="DK109" s="12">
        <v>3</v>
      </c>
      <c r="DL109" s="12">
        <v>0</v>
      </c>
      <c r="DM109" s="12">
        <v>0</v>
      </c>
      <c r="DN109" s="12">
        <v>1</v>
      </c>
      <c r="DO109" s="12">
        <v>23</v>
      </c>
      <c r="DP109" s="7" t="s">
        <v>35</v>
      </c>
      <c r="DQ109" s="7" t="s">
        <v>35</v>
      </c>
      <c r="DR109" s="7" t="s">
        <v>34</v>
      </c>
      <c r="DS109" s="7" t="s">
        <v>34</v>
      </c>
      <c r="DT109" s="7" t="s">
        <v>34</v>
      </c>
      <c r="DU109" s="7" t="s">
        <v>34</v>
      </c>
      <c r="DV109" s="7" t="s">
        <v>34</v>
      </c>
      <c r="DW109" s="7" t="s">
        <v>34</v>
      </c>
      <c r="DX109" s="7" t="s">
        <v>34</v>
      </c>
      <c r="DY109" s="7" t="s">
        <v>34</v>
      </c>
      <c r="DZ109" s="7" t="s">
        <v>34</v>
      </c>
      <c r="EA109" s="7" t="s">
        <v>34</v>
      </c>
      <c r="EB109" s="7" t="s">
        <v>34</v>
      </c>
      <c r="EC109" s="6" t="s">
        <v>44</v>
      </c>
      <c r="ED109" s="6" t="s">
        <v>44</v>
      </c>
      <c r="EE109" s="6" t="s">
        <v>44</v>
      </c>
      <c r="EF109" s="6"/>
      <c r="EG109" s="63" t="s">
        <v>950</v>
      </c>
      <c r="EH109" s="64" t="s">
        <v>951</v>
      </c>
      <c r="EI109" s="57"/>
    </row>
    <row r="110" spans="1:139" x14ac:dyDescent="0.2">
      <c r="A110" s="57">
        <v>108</v>
      </c>
      <c r="B110" s="54" t="s">
        <v>659</v>
      </c>
      <c r="C110" s="81"/>
      <c r="D110" s="81"/>
      <c r="E110" s="81"/>
      <c r="F110" s="81"/>
      <c r="G110" s="81"/>
      <c r="H110" s="81"/>
      <c r="I110" s="93"/>
      <c r="J110" s="93"/>
      <c r="K110" s="93"/>
      <c r="L110" s="93"/>
      <c r="M110" s="93"/>
      <c r="N110" s="159" t="s">
        <v>33</v>
      </c>
      <c r="O110" s="41">
        <v>304427</v>
      </c>
      <c r="P110" s="41">
        <v>747751</v>
      </c>
      <c r="Q110" s="41">
        <v>45000</v>
      </c>
      <c r="R110" s="42">
        <v>2764304</v>
      </c>
      <c r="S110" s="43">
        <v>0.65655079904380997</v>
      </c>
      <c r="T110" s="43">
        <v>0.14360576839595066</v>
      </c>
      <c r="U110" s="43">
        <v>0.11101456279772413</v>
      </c>
      <c r="V110" s="43">
        <v>8.8828869762515264E-2</v>
      </c>
      <c r="W110" s="43">
        <v>0</v>
      </c>
      <c r="X110" s="112">
        <v>23</v>
      </c>
      <c r="Y110" s="98"/>
      <c r="Z110" s="98"/>
      <c r="AA110" s="98"/>
      <c r="AB110" s="98"/>
      <c r="AC110" s="98"/>
      <c r="AD110" s="98"/>
      <c r="AE110" s="98"/>
      <c r="AF110" s="98"/>
      <c r="AG110" s="93"/>
      <c r="AH110" s="105"/>
      <c r="AI110" s="106"/>
      <c r="AJ110" s="107"/>
      <c r="AK110" s="107"/>
      <c r="AL110" s="108"/>
      <c r="AM110" s="109"/>
      <c r="AN110" s="109"/>
      <c r="AO110" s="108"/>
      <c r="AP110" s="107"/>
      <c r="AQ110" s="110"/>
      <c r="AR110" s="105"/>
      <c r="AS110" s="105"/>
      <c r="AT110" s="105"/>
      <c r="AU110" s="105"/>
      <c r="AV110" s="82"/>
      <c r="AW110" s="82"/>
      <c r="AX110" s="82"/>
      <c r="AY110" s="82"/>
      <c r="AZ110" s="82"/>
      <c r="BA110" s="82"/>
      <c r="BB110" s="82"/>
      <c r="BC110" s="82"/>
      <c r="BD110" s="82"/>
      <c r="BE110" s="82"/>
      <c r="BF110" s="85"/>
      <c r="BG110" s="83"/>
      <c r="BH110" s="83"/>
      <c r="BI110" s="84"/>
      <c r="BJ110" s="83"/>
      <c r="BK110" s="83"/>
      <c r="BL110" s="83"/>
      <c r="BM110" s="83"/>
      <c r="BN110" s="83"/>
      <c r="BO110" s="83"/>
      <c r="BP110" s="83"/>
      <c r="BQ110" s="83"/>
      <c r="BR110" s="83"/>
      <c r="BS110" s="85"/>
      <c r="BT110" s="85"/>
      <c r="BU110" s="85"/>
      <c r="BV110" s="85"/>
      <c r="BW110" s="85"/>
      <c r="BX110" s="85"/>
      <c r="BY110" s="85"/>
      <c r="BZ110" s="85"/>
      <c r="CA110" s="85"/>
      <c r="CB110" s="85"/>
      <c r="CC110" s="86"/>
      <c r="CD110" s="86"/>
      <c r="CE110" s="87"/>
      <c r="CF110" s="87"/>
      <c r="CG110" s="87"/>
      <c r="CH110" s="87"/>
      <c r="CI110" s="87"/>
      <c r="CJ110" s="87"/>
      <c r="CK110" s="87"/>
      <c r="CL110" s="83"/>
      <c r="CM110" s="88"/>
      <c r="CN110" s="88"/>
      <c r="CO110" s="88"/>
      <c r="CP110" s="88"/>
      <c r="CQ110" s="88"/>
      <c r="CR110" s="88"/>
      <c r="CS110" s="88"/>
      <c r="CT110" s="88"/>
      <c r="CU110" s="85"/>
      <c r="CV110" s="89"/>
      <c r="CW110" s="90"/>
      <c r="CX110" s="90"/>
      <c r="CY110" s="83"/>
      <c r="CZ110" s="91"/>
      <c r="DA110" s="91"/>
      <c r="DB110" s="91"/>
      <c r="DC110" s="91"/>
      <c r="DD110" s="91"/>
      <c r="DE110" s="91"/>
      <c r="DF110" s="91"/>
      <c r="DG110" s="91"/>
      <c r="DH110" s="92"/>
      <c r="DI110" s="92"/>
      <c r="DJ110" s="92"/>
      <c r="DK110" s="92"/>
      <c r="DL110" s="92"/>
      <c r="DM110" s="92"/>
      <c r="DN110" s="92"/>
      <c r="DO110" s="92"/>
      <c r="DP110" s="87"/>
      <c r="DQ110" s="87"/>
      <c r="DR110" s="87"/>
      <c r="DS110" s="87"/>
      <c r="DT110" s="87"/>
      <c r="DU110" s="87"/>
      <c r="DV110" s="87"/>
      <c r="DW110" s="87"/>
      <c r="DX110" s="87"/>
      <c r="DY110" s="87"/>
      <c r="DZ110" s="87"/>
      <c r="EA110" s="87"/>
      <c r="EB110" s="87"/>
      <c r="EC110" s="93"/>
      <c r="ED110" s="93"/>
      <c r="EE110" s="93"/>
      <c r="EF110" s="93"/>
      <c r="EG110" s="78"/>
      <c r="EH110" s="79"/>
      <c r="EI110" s="57"/>
    </row>
    <row r="111" spans="1:139" x14ac:dyDescent="0.2">
      <c r="A111" s="57">
        <v>109</v>
      </c>
      <c r="B111" s="3" t="s">
        <v>443</v>
      </c>
      <c r="C111" s="2" t="s">
        <v>443</v>
      </c>
      <c r="D111" s="2"/>
      <c r="E111" s="2"/>
      <c r="F111" s="2" t="s">
        <v>444</v>
      </c>
      <c r="G111" s="2" t="s">
        <v>445</v>
      </c>
      <c r="H111" s="2" t="s">
        <v>446</v>
      </c>
      <c r="I111" s="6" t="s">
        <v>576</v>
      </c>
      <c r="J111" s="6" t="s">
        <v>561</v>
      </c>
      <c r="K111" s="6" t="s">
        <v>33</v>
      </c>
      <c r="L111" s="6" t="s">
        <v>33</v>
      </c>
      <c r="M111" s="6" t="s">
        <v>44</v>
      </c>
      <c r="N111" s="158" t="s">
        <v>44</v>
      </c>
      <c r="O111" s="29">
        <v>141</v>
      </c>
      <c r="P111" s="29">
        <v>13068</v>
      </c>
      <c r="Q111" s="29">
        <v>299</v>
      </c>
      <c r="R111" s="30">
        <v>7521</v>
      </c>
      <c r="S111" s="94"/>
      <c r="T111" s="94"/>
      <c r="U111" s="94"/>
      <c r="V111" s="94"/>
      <c r="W111" s="94"/>
      <c r="X111" s="111">
        <v>1</v>
      </c>
      <c r="Y111" s="65">
        <v>0</v>
      </c>
      <c r="Z111" s="65">
        <v>1</v>
      </c>
      <c r="AA111" s="65">
        <v>0</v>
      </c>
      <c r="AB111" s="65">
        <v>0</v>
      </c>
      <c r="AC111" s="65">
        <v>0</v>
      </c>
      <c r="AD111" s="65">
        <v>0</v>
      </c>
      <c r="AE111" s="65">
        <v>0</v>
      </c>
      <c r="AF111" s="65">
        <v>0</v>
      </c>
      <c r="AG111" s="6">
        <v>1</v>
      </c>
      <c r="AH111" s="16">
        <v>1</v>
      </c>
      <c r="AI111" s="17">
        <v>1</v>
      </c>
      <c r="AJ111" s="18">
        <v>14</v>
      </c>
      <c r="AK111" s="18">
        <v>4</v>
      </c>
      <c r="AL111" s="15">
        <f t="shared" si="1"/>
        <v>3.5</v>
      </c>
      <c r="AM111" s="19">
        <v>126000</v>
      </c>
      <c r="AN111" s="19">
        <v>100000</v>
      </c>
      <c r="AO111" s="15">
        <v>1.26268</v>
      </c>
      <c r="AP111" s="18">
        <v>3</v>
      </c>
      <c r="AQ111" s="20">
        <v>9</v>
      </c>
      <c r="AR111" s="16">
        <v>0</v>
      </c>
      <c r="AS111" s="16">
        <v>1</v>
      </c>
      <c r="AT111" s="16">
        <v>0</v>
      </c>
      <c r="AU111" s="16">
        <v>0</v>
      </c>
      <c r="AV111" s="8"/>
      <c r="AW111" s="8"/>
      <c r="AX111" s="8" t="s">
        <v>44</v>
      </c>
      <c r="AY111" s="8"/>
      <c r="AZ111" s="8"/>
      <c r="BA111" s="8"/>
      <c r="BB111" s="8"/>
      <c r="BC111" s="8"/>
      <c r="BD111" s="8"/>
      <c r="BE111" s="8"/>
      <c r="BF111" s="10"/>
      <c r="BG111" s="24" t="s">
        <v>818</v>
      </c>
      <c r="BH111" s="9">
        <v>63.000000000000007</v>
      </c>
      <c r="BI111" s="21">
        <v>0.37500000000000006</v>
      </c>
      <c r="BJ111" s="9">
        <v>9.0000000000000018</v>
      </c>
      <c r="BK111" s="23">
        <v>0.33333333333333331</v>
      </c>
      <c r="BL111" s="23">
        <v>0.70833333333333337</v>
      </c>
      <c r="BM111" s="23">
        <v>0.33333333333333331</v>
      </c>
      <c r="BN111" s="23">
        <v>0.70833333333333337</v>
      </c>
      <c r="BO111" s="23">
        <v>0.33333333333333331</v>
      </c>
      <c r="BP111" s="23">
        <v>0.70833333333333337</v>
      </c>
      <c r="BQ111" s="9" t="s">
        <v>767</v>
      </c>
      <c r="BR111" s="9" t="s">
        <v>767</v>
      </c>
      <c r="BS111" s="10" t="s">
        <v>91</v>
      </c>
      <c r="BT111" s="10" t="s">
        <v>91</v>
      </c>
      <c r="BU111" s="10" t="s">
        <v>91</v>
      </c>
      <c r="BV111" s="10" t="s">
        <v>91</v>
      </c>
      <c r="BW111" s="10" t="s">
        <v>91</v>
      </c>
      <c r="BX111" s="10" t="s">
        <v>91</v>
      </c>
      <c r="BY111" s="10" t="s">
        <v>91</v>
      </c>
      <c r="BZ111" s="10" t="s">
        <v>91</v>
      </c>
      <c r="CA111" s="10" t="s">
        <v>91</v>
      </c>
      <c r="CB111" s="10" t="s">
        <v>34</v>
      </c>
      <c r="CC111" s="11" t="s">
        <v>91</v>
      </c>
      <c r="CD111" s="11" t="s">
        <v>91</v>
      </c>
      <c r="CE111" s="71"/>
      <c r="CF111" s="71"/>
      <c r="CG111" s="71"/>
      <c r="CH111" s="71"/>
      <c r="CI111" s="71"/>
      <c r="CJ111" s="71"/>
      <c r="CK111" s="71"/>
      <c r="CL111" s="67"/>
      <c r="CM111" s="72"/>
      <c r="CN111" s="72"/>
      <c r="CO111" s="72"/>
      <c r="CP111" s="72"/>
      <c r="CQ111" s="72"/>
      <c r="CR111" s="72"/>
      <c r="CS111" s="72"/>
      <c r="CT111" s="72"/>
      <c r="CU111" s="69"/>
      <c r="CV111" s="73"/>
      <c r="CW111" s="4" t="s">
        <v>33</v>
      </c>
      <c r="CX111" s="4"/>
      <c r="CY111" s="21">
        <v>0</v>
      </c>
      <c r="CZ111" s="5">
        <v>0</v>
      </c>
      <c r="DA111" s="5">
        <v>0</v>
      </c>
      <c r="DB111" s="5">
        <v>0</v>
      </c>
      <c r="DC111" s="5">
        <v>0</v>
      </c>
      <c r="DD111" s="5">
        <v>0</v>
      </c>
      <c r="DE111" s="5">
        <v>0</v>
      </c>
      <c r="DF111" s="5">
        <v>0</v>
      </c>
      <c r="DG111" s="5">
        <v>0</v>
      </c>
      <c r="DH111" s="12">
        <v>0</v>
      </c>
      <c r="DI111" s="12">
        <v>0</v>
      </c>
      <c r="DJ111" s="12">
        <v>0</v>
      </c>
      <c r="DK111" s="12">
        <v>0</v>
      </c>
      <c r="DL111" s="12">
        <v>0</v>
      </c>
      <c r="DM111" s="12">
        <v>0</v>
      </c>
      <c r="DN111" s="12">
        <v>0</v>
      </c>
      <c r="DO111" s="12">
        <v>0</v>
      </c>
      <c r="DP111" s="7" t="s">
        <v>35</v>
      </c>
      <c r="DQ111" s="7" t="s">
        <v>35</v>
      </c>
      <c r="DR111" s="7" t="s">
        <v>34</v>
      </c>
      <c r="DS111" s="7" t="s">
        <v>34</v>
      </c>
      <c r="DT111" s="7" t="s">
        <v>34</v>
      </c>
      <c r="DU111" s="7" t="s">
        <v>34</v>
      </c>
      <c r="DV111" s="7" t="s">
        <v>34</v>
      </c>
      <c r="DW111" s="7" t="s">
        <v>91</v>
      </c>
      <c r="DX111" s="7" t="s">
        <v>91</v>
      </c>
      <c r="DY111" s="7" t="s">
        <v>34</v>
      </c>
      <c r="DZ111" s="7" t="s">
        <v>34</v>
      </c>
      <c r="EA111" s="7" t="s">
        <v>91</v>
      </c>
      <c r="EB111" s="7" t="s">
        <v>34</v>
      </c>
      <c r="EC111" s="6"/>
      <c r="ED111" s="6" t="s">
        <v>44</v>
      </c>
      <c r="EE111" s="6"/>
      <c r="EF111" s="6"/>
      <c r="EG111" s="63"/>
      <c r="EH111" s="64"/>
      <c r="EI111" s="57"/>
    </row>
    <row r="112" spans="1:139" x14ac:dyDescent="0.2">
      <c r="A112" s="57">
        <v>110</v>
      </c>
      <c r="B112" s="3" t="s">
        <v>624</v>
      </c>
      <c r="C112" s="80"/>
      <c r="D112" s="80"/>
      <c r="E112" s="80"/>
      <c r="F112" s="80"/>
      <c r="G112" s="80"/>
      <c r="H112" s="80"/>
      <c r="I112" s="6" t="s">
        <v>576</v>
      </c>
      <c r="J112" s="6" t="s">
        <v>561</v>
      </c>
      <c r="K112" s="6" t="s">
        <v>33</v>
      </c>
      <c r="L112" s="6" t="s">
        <v>33</v>
      </c>
      <c r="M112" s="6" t="s">
        <v>44</v>
      </c>
      <c r="N112" s="158" t="s">
        <v>33</v>
      </c>
      <c r="O112" s="29">
        <v>146</v>
      </c>
      <c r="P112" s="29">
        <v>18710</v>
      </c>
      <c r="Q112" s="29">
        <v>622</v>
      </c>
      <c r="R112" s="30">
        <v>15551</v>
      </c>
      <c r="S112" s="94"/>
      <c r="T112" s="94"/>
      <c r="U112" s="94"/>
      <c r="V112" s="94"/>
      <c r="W112" s="94"/>
      <c r="X112" s="111">
        <v>1</v>
      </c>
      <c r="Y112" s="65">
        <v>0</v>
      </c>
      <c r="Z112" s="65">
        <v>1</v>
      </c>
      <c r="AA112" s="65">
        <v>0</v>
      </c>
      <c r="AB112" s="65">
        <v>0</v>
      </c>
      <c r="AC112" s="65">
        <v>0</v>
      </c>
      <c r="AD112" s="65">
        <v>0</v>
      </c>
      <c r="AE112" s="65">
        <v>0</v>
      </c>
      <c r="AF112" s="65">
        <v>0</v>
      </c>
      <c r="AG112" s="6">
        <v>1</v>
      </c>
      <c r="AH112" s="16">
        <v>1</v>
      </c>
      <c r="AI112" s="17">
        <v>2</v>
      </c>
      <c r="AJ112" s="18">
        <v>13</v>
      </c>
      <c r="AK112" s="18">
        <v>4</v>
      </c>
      <c r="AL112" s="15">
        <f t="shared" si="1"/>
        <v>3.25</v>
      </c>
      <c r="AM112" s="19">
        <v>134000</v>
      </c>
      <c r="AN112" s="19">
        <v>100000</v>
      </c>
      <c r="AO112" s="15">
        <v>1.3352900000000001</v>
      </c>
      <c r="AP112" s="18">
        <v>3</v>
      </c>
      <c r="AQ112" s="20">
        <v>9</v>
      </c>
      <c r="AR112" s="16">
        <v>0</v>
      </c>
      <c r="AS112" s="16">
        <v>1</v>
      </c>
      <c r="AT112" s="16">
        <v>0</v>
      </c>
      <c r="AU112" s="16">
        <v>0</v>
      </c>
      <c r="AV112" s="66"/>
      <c r="AW112" s="66"/>
      <c r="AX112" s="66"/>
      <c r="AY112" s="66"/>
      <c r="AZ112" s="66"/>
      <c r="BA112" s="66"/>
      <c r="BB112" s="66"/>
      <c r="BC112" s="66"/>
      <c r="BD112" s="66"/>
      <c r="BE112" s="66"/>
      <c r="BF112" s="69"/>
      <c r="BG112" s="67"/>
      <c r="BH112" s="67"/>
      <c r="BI112" s="68"/>
      <c r="BJ112" s="67"/>
      <c r="BK112" s="67"/>
      <c r="BL112" s="67"/>
      <c r="BM112" s="67"/>
      <c r="BN112" s="67"/>
      <c r="BO112" s="67"/>
      <c r="BP112" s="67"/>
      <c r="BQ112" s="67"/>
      <c r="BR112" s="67"/>
      <c r="BS112" s="69"/>
      <c r="BT112" s="69"/>
      <c r="BU112" s="69"/>
      <c r="BV112" s="69"/>
      <c r="BW112" s="69"/>
      <c r="BX112" s="69"/>
      <c r="BY112" s="69"/>
      <c r="BZ112" s="69"/>
      <c r="CA112" s="69"/>
      <c r="CB112" s="69"/>
      <c r="CC112" s="70"/>
      <c r="CD112" s="70"/>
      <c r="CE112" s="71"/>
      <c r="CF112" s="71"/>
      <c r="CG112" s="71"/>
      <c r="CH112" s="71"/>
      <c r="CI112" s="71"/>
      <c r="CJ112" s="71"/>
      <c r="CK112" s="71"/>
      <c r="CL112" s="67"/>
      <c r="CM112" s="72"/>
      <c r="CN112" s="72"/>
      <c r="CO112" s="72"/>
      <c r="CP112" s="72"/>
      <c r="CQ112" s="72"/>
      <c r="CR112" s="72"/>
      <c r="CS112" s="72"/>
      <c r="CT112" s="72"/>
      <c r="CU112" s="69"/>
      <c r="CV112" s="73"/>
      <c r="CW112" s="74"/>
      <c r="CX112" s="74"/>
      <c r="CY112" s="67"/>
      <c r="CZ112" s="75"/>
      <c r="DA112" s="75"/>
      <c r="DB112" s="75"/>
      <c r="DC112" s="75"/>
      <c r="DD112" s="75"/>
      <c r="DE112" s="75"/>
      <c r="DF112" s="75"/>
      <c r="DG112" s="75"/>
      <c r="DH112" s="76"/>
      <c r="DI112" s="76"/>
      <c r="DJ112" s="76"/>
      <c r="DK112" s="76"/>
      <c r="DL112" s="76"/>
      <c r="DM112" s="76"/>
      <c r="DN112" s="76"/>
      <c r="DO112" s="76"/>
      <c r="DP112" s="71"/>
      <c r="DQ112" s="71"/>
      <c r="DR112" s="71"/>
      <c r="DS112" s="71"/>
      <c r="DT112" s="71"/>
      <c r="DU112" s="71"/>
      <c r="DV112" s="71"/>
      <c r="DW112" s="71"/>
      <c r="DX112" s="71"/>
      <c r="DY112" s="71"/>
      <c r="DZ112" s="71"/>
      <c r="EA112" s="71"/>
      <c r="EB112" s="71"/>
      <c r="EC112" s="77"/>
      <c r="ED112" s="77"/>
      <c r="EE112" s="77"/>
      <c r="EF112" s="77"/>
      <c r="EG112" s="78"/>
      <c r="EH112" s="79"/>
      <c r="EI112" s="57"/>
    </row>
    <row r="113" spans="1:139" x14ac:dyDescent="0.2">
      <c r="A113" s="57">
        <v>111</v>
      </c>
      <c r="B113" s="3" t="s">
        <v>625</v>
      </c>
      <c r="C113" s="80"/>
      <c r="D113" s="80"/>
      <c r="E113" s="80"/>
      <c r="F113" s="80"/>
      <c r="G113" s="80"/>
      <c r="H113" s="80"/>
      <c r="I113" s="6" t="s">
        <v>576</v>
      </c>
      <c r="J113" s="6" t="s">
        <v>561</v>
      </c>
      <c r="K113" s="6" t="s">
        <v>33</v>
      </c>
      <c r="L113" s="6" t="s">
        <v>33</v>
      </c>
      <c r="M113" s="6" t="s">
        <v>44</v>
      </c>
      <c r="N113" s="158" t="s">
        <v>33</v>
      </c>
      <c r="O113" s="29">
        <v>3416</v>
      </c>
      <c r="P113" s="29">
        <v>1583</v>
      </c>
      <c r="Q113" s="29">
        <v>221</v>
      </c>
      <c r="R113" s="30">
        <v>10594</v>
      </c>
      <c r="S113" s="94"/>
      <c r="T113" s="94"/>
      <c r="U113" s="94"/>
      <c r="V113" s="94"/>
      <c r="W113" s="94"/>
      <c r="X113" s="111">
        <v>1</v>
      </c>
      <c r="Y113" s="65">
        <v>0</v>
      </c>
      <c r="Z113" s="65">
        <v>0</v>
      </c>
      <c r="AA113" s="65">
        <v>1</v>
      </c>
      <c r="AB113" s="65">
        <v>0</v>
      </c>
      <c r="AC113" s="65">
        <v>0</v>
      </c>
      <c r="AD113" s="65">
        <v>0</v>
      </c>
      <c r="AE113" s="65">
        <v>0</v>
      </c>
      <c r="AF113" s="65">
        <v>0</v>
      </c>
      <c r="AG113" s="77"/>
      <c r="AH113" s="99"/>
      <c r="AI113" s="100"/>
      <c r="AJ113" s="18">
        <v>13</v>
      </c>
      <c r="AK113" s="18">
        <v>5</v>
      </c>
      <c r="AL113" s="15">
        <f t="shared" si="1"/>
        <v>2.6</v>
      </c>
      <c r="AM113" s="19">
        <v>34000</v>
      </c>
      <c r="AN113" s="19">
        <v>150000</v>
      </c>
      <c r="AO113" s="15">
        <v>0.22841333333333333</v>
      </c>
      <c r="AP113" s="18">
        <v>3</v>
      </c>
      <c r="AQ113" s="104"/>
      <c r="AR113" s="16">
        <v>0</v>
      </c>
      <c r="AS113" s="16">
        <v>1</v>
      </c>
      <c r="AT113" s="16">
        <v>0</v>
      </c>
      <c r="AU113" s="16">
        <v>0</v>
      </c>
      <c r="AV113" s="66"/>
      <c r="AW113" s="66"/>
      <c r="AX113" s="66"/>
      <c r="AY113" s="66"/>
      <c r="AZ113" s="66"/>
      <c r="BA113" s="66"/>
      <c r="BB113" s="66"/>
      <c r="BC113" s="66"/>
      <c r="BD113" s="66"/>
      <c r="BE113" s="66"/>
      <c r="BF113" s="69"/>
      <c r="BG113" s="67"/>
      <c r="BH113" s="67"/>
      <c r="BI113" s="68"/>
      <c r="BJ113" s="67"/>
      <c r="BK113" s="67"/>
      <c r="BL113" s="67"/>
      <c r="BM113" s="67"/>
      <c r="BN113" s="67"/>
      <c r="BO113" s="67"/>
      <c r="BP113" s="67"/>
      <c r="BQ113" s="67"/>
      <c r="BR113" s="67"/>
      <c r="BS113" s="69"/>
      <c r="BT113" s="69"/>
      <c r="BU113" s="69"/>
      <c r="BV113" s="69"/>
      <c r="BW113" s="69"/>
      <c r="BX113" s="69"/>
      <c r="BY113" s="69"/>
      <c r="BZ113" s="69"/>
      <c r="CA113" s="69"/>
      <c r="CB113" s="69"/>
      <c r="CC113" s="70"/>
      <c r="CD113" s="70"/>
      <c r="CE113" s="71"/>
      <c r="CF113" s="71"/>
      <c r="CG113" s="71"/>
      <c r="CH113" s="71"/>
      <c r="CI113" s="71"/>
      <c r="CJ113" s="71"/>
      <c r="CK113" s="71"/>
      <c r="CL113" s="67"/>
      <c r="CM113" s="72"/>
      <c r="CN113" s="72"/>
      <c r="CO113" s="72"/>
      <c r="CP113" s="72"/>
      <c r="CQ113" s="72"/>
      <c r="CR113" s="72"/>
      <c r="CS113" s="72"/>
      <c r="CT113" s="72"/>
      <c r="CU113" s="69"/>
      <c r="CV113" s="73"/>
      <c r="CW113" s="74"/>
      <c r="CX113" s="74"/>
      <c r="CY113" s="67"/>
      <c r="CZ113" s="75"/>
      <c r="DA113" s="75"/>
      <c r="DB113" s="75"/>
      <c r="DC113" s="75"/>
      <c r="DD113" s="75"/>
      <c r="DE113" s="75"/>
      <c r="DF113" s="75"/>
      <c r="DG113" s="75"/>
      <c r="DH113" s="76"/>
      <c r="DI113" s="76"/>
      <c r="DJ113" s="76"/>
      <c r="DK113" s="76"/>
      <c r="DL113" s="76"/>
      <c r="DM113" s="76"/>
      <c r="DN113" s="76"/>
      <c r="DO113" s="76"/>
      <c r="DP113" s="71"/>
      <c r="DQ113" s="71"/>
      <c r="DR113" s="71"/>
      <c r="DS113" s="71"/>
      <c r="DT113" s="71"/>
      <c r="DU113" s="71"/>
      <c r="DV113" s="71"/>
      <c r="DW113" s="71"/>
      <c r="DX113" s="71"/>
      <c r="DY113" s="71"/>
      <c r="DZ113" s="71"/>
      <c r="EA113" s="71"/>
      <c r="EB113" s="71"/>
      <c r="EC113" s="77"/>
      <c r="ED113" s="77"/>
      <c r="EE113" s="77"/>
      <c r="EF113" s="77"/>
      <c r="EG113" s="78"/>
      <c r="EH113" s="79"/>
      <c r="EI113" s="57"/>
    </row>
    <row r="114" spans="1:139" x14ac:dyDescent="0.2">
      <c r="A114" s="57">
        <v>112</v>
      </c>
      <c r="B114" s="3" t="s">
        <v>626</v>
      </c>
      <c r="C114" s="80"/>
      <c r="D114" s="80"/>
      <c r="E114" s="80"/>
      <c r="F114" s="80"/>
      <c r="G114" s="80"/>
      <c r="H114" s="80"/>
      <c r="I114" s="6" t="s">
        <v>576</v>
      </c>
      <c r="J114" s="6" t="s">
        <v>561</v>
      </c>
      <c r="K114" s="6" t="s">
        <v>33</v>
      </c>
      <c r="L114" s="6" t="s">
        <v>33</v>
      </c>
      <c r="M114" s="6" t="s">
        <v>44</v>
      </c>
      <c r="N114" s="158" t="s">
        <v>33</v>
      </c>
      <c r="O114" s="29">
        <v>2930</v>
      </c>
      <c r="P114" s="29">
        <v>2428</v>
      </c>
      <c r="Q114" s="29">
        <v>259</v>
      </c>
      <c r="R114" s="30">
        <v>10382</v>
      </c>
      <c r="S114" s="94"/>
      <c r="T114" s="94"/>
      <c r="U114" s="94"/>
      <c r="V114" s="94"/>
      <c r="W114" s="94"/>
      <c r="X114" s="111">
        <v>1</v>
      </c>
      <c r="Y114" s="65">
        <v>0</v>
      </c>
      <c r="Z114" s="65">
        <v>0</v>
      </c>
      <c r="AA114" s="65">
        <v>1</v>
      </c>
      <c r="AB114" s="65">
        <v>0</v>
      </c>
      <c r="AC114" s="65">
        <v>0</v>
      </c>
      <c r="AD114" s="65">
        <v>0</v>
      </c>
      <c r="AE114" s="65">
        <v>0</v>
      </c>
      <c r="AF114" s="65">
        <v>0</v>
      </c>
      <c r="AG114" s="6">
        <v>1</v>
      </c>
      <c r="AH114" s="16">
        <v>1</v>
      </c>
      <c r="AI114" s="17">
        <v>2</v>
      </c>
      <c r="AJ114" s="18">
        <v>16</v>
      </c>
      <c r="AK114" s="18">
        <v>5</v>
      </c>
      <c r="AL114" s="15">
        <f t="shared" si="1"/>
        <v>3.2</v>
      </c>
      <c r="AM114" s="19">
        <v>63000</v>
      </c>
      <c r="AN114" s="19">
        <v>150000</v>
      </c>
      <c r="AO114" s="15">
        <v>0.42155333333333334</v>
      </c>
      <c r="AP114" s="18">
        <v>3</v>
      </c>
      <c r="AQ114" s="20">
        <v>24</v>
      </c>
      <c r="AR114" s="16">
        <v>0</v>
      </c>
      <c r="AS114" s="16">
        <v>1</v>
      </c>
      <c r="AT114" s="16">
        <v>0</v>
      </c>
      <c r="AU114" s="16">
        <v>0</v>
      </c>
      <c r="AV114" s="66"/>
      <c r="AW114" s="66"/>
      <c r="AX114" s="66"/>
      <c r="AY114" s="66"/>
      <c r="AZ114" s="66"/>
      <c r="BA114" s="66"/>
      <c r="BB114" s="66"/>
      <c r="BC114" s="66"/>
      <c r="BD114" s="66"/>
      <c r="BE114" s="66"/>
      <c r="BF114" s="69"/>
      <c r="BG114" s="67"/>
      <c r="BH114" s="67"/>
      <c r="BI114" s="68"/>
      <c r="BJ114" s="67"/>
      <c r="BK114" s="67"/>
      <c r="BL114" s="67"/>
      <c r="BM114" s="67"/>
      <c r="BN114" s="67"/>
      <c r="BO114" s="67"/>
      <c r="BP114" s="67"/>
      <c r="BQ114" s="67"/>
      <c r="BR114" s="67"/>
      <c r="BS114" s="69"/>
      <c r="BT114" s="69"/>
      <c r="BU114" s="69"/>
      <c r="BV114" s="69"/>
      <c r="BW114" s="69"/>
      <c r="BX114" s="69"/>
      <c r="BY114" s="69"/>
      <c r="BZ114" s="69"/>
      <c r="CA114" s="69"/>
      <c r="CB114" s="69"/>
      <c r="CC114" s="70"/>
      <c r="CD114" s="70"/>
      <c r="CE114" s="71"/>
      <c r="CF114" s="71"/>
      <c r="CG114" s="71"/>
      <c r="CH114" s="71"/>
      <c r="CI114" s="71"/>
      <c r="CJ114" s="71"/>
      <c r="CK114" s="71"/>
      <c r="CL114" s="67"/>
      <c r="CM114" s="72"/>
      <c r="CN114" s="72"/>
      <c r="CO114" s="72"/>
      <c r="CP114" s="72"/>
      <c r="CQ114" s="72"/>
      <c r="CR114" s="72"/>
      <c r="CS114" s="72"/>
      <c r="CT114" s="72"/>
      <c r="CU114" s="69"/>
      <c r="CV114" s="73"/>
      <c r="CW114" s="74"/>
      <c r="CX114" s="74"/>
      <c r="CY114" s="67"/>
      <c r="CZ114" s="75"/>
      <c r="DA114" s="75"/>
      <c r="DB114" s="75"/>
      <c r="DC114" s="75"/>
      <c r="DD114" s="75"/>
      <c r="DE114" s="75"/>
      <c r="DF114" s="75"/>
      <c r="DG114" s="75"/>
      <c r="DH114" s="76"/>
      <c r="DI114" s="76"/>
      <c r="DJ114" s="76"/>
      <c r="DK114" s="76"/>
      <c r="DL114" s="76"/>
      <c r="DM114" s="76"/>
      <c r="DN114" s="76"/>
      <c r="DO114" s="76"/>
      <c r="DP114" s="71"/>
      <c r="DQ114" s="71"/>
      <c r="DR114" s="71"/>
      <c r="DS114" s="71"/>
      <c r="DT114" s="71"/>
      <c r="DU114" s="71"/>
      <c r="DV114" s="71"/>
      <c r="DW114" s="71"/>
      <c r="DX114" s="71"/>
      <c r="DY114" s="71"/>
      <c r="DZ114" s="71"/>
      <c r="EA114" s="71"/>
      <c r="EB114" s="71"/>
      <c r="EC114" s="77"/>
      <c r="ED114" s="77"/>
      <c r="EE114" s="77"/>
      <c r="EF114" s="77"/>
      <c r="EG114" s="78"/>
      <c r="EH114" s="79"/>
      <c r="EI114" s="57"/>
    </row>
    <row r="115" spans="1:139" x14ac:dyDescent="0.2">
      <c r="A115" s="57">
        <v>113</v>
      </c>
      <c r="B115" s="3" t="s">
        <v>276</v>
      </c>
      <c r="C115" s="2" t="s">
        <v>277</v>
      </c>
      <c r="D115" s="2" t="s">
        <v>278</v>
      </c>
      <c r="E115" s="2" t="s">
        <v>279</v>
      </c>
      <c r="F115" s="2" t="s">
        <v>280</v>
      </c>
      <c r="G115" s="2" t="s">
        <v>281</v>
      </c>
      <c r="H115" s="2" t="s">
        <v>282</v>
      </c>
      <c r="I115" s="6" t="s">
        <v>564</v>
      </c>
      <c r="J115" s="6" t="s">
        <v>557</v>
      </c>
      <c r="K115" s="6" t="s">
        <v>33</v>
      </c>
      <c r="L115" s="6" t="s">
        <v>44</v>
      </c>
      <c r="M115" s="6" t="s">
        <v>33</v>
      </c>
      <c r="N115" s="158" t="s">
        <v>44</v>
      </c>
      <c r="O115" s="29">
        <v>139086</v>
      </c>
      <c r="P115" s="29">
        <v>1361126</v>
      </c>
      <c r="Q115" s="29">
        <v>75602</v>
      </c>
      <c r="R115" s="30">
        <v>4726204</v>
      </c>
      <c r="S115" s="22">
        <v>0.82448049216665209</v>
      </c>
      <c r="T115" s="22">
        <v>6.5275007172775443E-2</v>
      </c>
      <c r="U115" s="22">
        <v>0.10135512559339377</v>
      </c>
      <c r="V115" s="22">
        <v>8.8893750671786495E-3</v>
      </c>
      <c r="W115" s="22">
        <v>0</v>
      </c>
      <c r="X115" s="111">
        <v>89</v>
      </c>
      <c r="Y115" s="65">
        <v>5.7692307692307696E-2</v>
      </c>
      <c r="Z115" s="65">
        <v>9.6153846153846159E-2</v>
      </c>
      <c r="AA115" s="65">
        <v>0.80769230769230771</v>
      </c>
      <c r="AB115" s="65">
        <v>3.8461538461538464E-2</v>
      </c>
      <c r="AC115" s="65">
        <v>0</v>
      </c>
      <c r="AD115" s="65">
        <v>0</v>
      </c>
      <c r="AE115" s="65">
        <v>0</v>
      </c>
      <c r="AF115" s="65">
        <v>0</v>
      </c>
      <c r="AG115" s="6">
        <v>71</v>
      </c>
      <c r="AH115" s="16">
        <v>0.68269230769230771</v>
      </c>
      <c r="AI115" s="17">
        <v>2.676056338028169</v>
      </c>
      <c r="AJ115" s="18">
        <v>7.2980769230769234</v>
      </c>
      <c r="AK115" s="18">
        <v>4.9134615384615383</v>
      </c>
      <c r="AL115" s="15">
        <f t="shared" si="1"/>
        <v>1.4853228962818006</v>
      </c>
      <c r="AM115" s="19">
        <v>131000</v>
      </c>
      <c r="AN115" s="19">
        <v>138000</v>
      </c>
      <c r="AO115" s="15">
        <v>0.94616173611111098</v>
      </c>
      <c r="AP115" s="18">
        <v>3.9807692307692308</v>
      </c>
      <c r="AQ115" s="20">
        <v>12.547945205479452</v>
      </c>
      <c r="AR115" s="16">
        <v>0.125</v>
      </c>
      <c r="AS115" s="16">
        <v>0.82692307692307687</v>
      </c>
      <c r="AT115" s="16">
        <v>2.8846153846153848E-2</v>
      </c>
      <c r="AU115" s="16">
        <v>1.9230769230769232E-2</v>
      </c>
      <c r="AV115" s="8" t="s">
        <v>44</v>
      </c>
      <c r="AW115" s="8" t="s">
        <v>44</v>
      </c>
      <c r="AX115" s="8" t="s">
        <v>44</v>
      </c>
      <c r="AY115" s="8" t="s">
        <v>44</v>
      </c>
      <c r="AZ115" s="8" t="s">
        <v>44</v>
      </c>
      <c r="BA115" s="8" t="s">
        <v>44</v>
      </c>
      <c r="BB115" s="8" t="s">
        <v>44</v>
      </c>
      <c r="BC115" s="8" t="s">
        <v>44</v>
      </c>
      <c r="BD115" s="8" t="s">
        <v>44</v>
      </c>
      <c r="BE115" s="8"/>
      <c r="BF115" s="10"/>
      <c r="BG115" s="24" t="s">
        <v>819</v>
      </c>
      <c r="BH115" s="9">
        <v>71</v>
      </c>
      <c r="BI115" s="21">
        <v>0.42261904761904762</v>
      </c>
      <c r="BJ115" s="9">
        <v>12</v>
      </c>
      <c r="BK115" s="23">
        <v>0.25</v>
      </c>
      <c r="BL115" s="23">
        <v>0.75</v>
      </c>
      <c r="BM115" s="23">
        <v>0.25</v>
      </c>
      <c r="BN115" s="23">
        <v>0.70833333333333337</v>
      </c>
      <c r="BO115" s="9" t="s">
        <v>767</v>
      </c>
      <c r="BP115" s="9" t="s">
        <v>767</v>
      </c>
      <c r="BQ115" s="23">
        <v>0.25</v>
      </c>
      <c r="BR115" s="23">
        <v>0.70833333333333337</v>
      </c>
      <c r="BS115" s="10" t="s">
        <v>91</v>
      </c>
      <c r="BT115" s="10" t="s">
        <v>91</v>
      </c>
      <c r="BU115" s="10" t="s">
        <v>34</v>
      </c>
      <c r="BV115" s="10" t="s">
        <v>91</v>
      </c>
      <c r="BW115" s="10" t="s">
        <v>91</v>
      </c>
      <c r="BX115" s="10" t="s">
        <v>34</v>
      </c>
      <c r="BY115" s="10" t="s">
        <v>91</v>
      </c>
      <c r="BZ115" s="10" t="s">
        <v>34</v>
      </c>
      <c r="CA115" s="10" t="s">
        <v>91</v>
      </c>
      <c r="CB115" s="10" t="s">
        <v>34</v>
      </c>
      <c r="CC115" s="11" t="s">
        <v>33</v>
      </c>
      <c r="CD115" s="11" t="s">
        <v>44</v>
      </c>
      <c r="CE115" s="7"/>
      <c r="CF115" s="7" t="s">
        <v>44</v>
      </c>
      <c r="CG115" s="7" t="s">
        <v>44</v>
      </c>
      <c r="CH115" s="7"/>
      <c r="CI115" s="7" t="s">
        <v>44</v>
      </c>
      <c r="CJ115" s="7" t="s">
        <v>44</v>
      </c>
      <c r="CK115" s="7" t="s">
        <v>283</v>
      </c>
      <c r="CL115" s="9" t="s">
        <v>44</v>
      </c>
      <c r="CM115" s="26">
        <v>0.13</v>
      </c>
      <c r="CN115" s="26">
        <v>7.0000000000000007E-2</v>
      </c>
      <c r="CO115" s="26">
        <v>0.2</v>
      </c>
      <c r="CP115" s="26">
        <v>0</v>
      </c>
      <c r="CQ115" s="26">
        <v>0.01</v>
      </c>
      <c r="CR115" s="26">
        <v>0.05</v>
      </c>
      <c r="CS115" s="26">
        <v>0.4</v>
      </c>
      <c r="CT115" s="26">
        <v>0.14000000000000001</v>
      </c>
      <c r="CU115" s="10" t="s">
        <v>33</v>
      </c>
      <c r="CV115" s="27"/>
      <c r="CW115" s="4" t="s">
        <v>33</v>
      </c>
      <c r="CX115" s="4"/>
      <c r="CY115" s="21">
        <v>0.2</v>
      </c>
      <c r="CZ115" s="5">
        <v>3</v>
      </c>
      <c r="DA115" s="5">
        <v>0</v>
      </c>
      <c r="DB115" s="5" t="s">
        <v>220</v>
      </c>
      <c r="DC115" s="5">
        <v>0</v>
      </c>
      <c r="DD115" s="5">
        <v>0</v>
      </c>
      <c r="DE115" s="5">
        <v>0</v>
      </c>
      <c r="DF115" s="5">
        <v>0</v>
      </c>
      <c r="DG115" s="5">
        <v>29</v>
      </c>
      <c r="DH115" s="12">
        <v>0</v>
      </c>
      <c r="DI115" s="12">
        <v>0</v>
      </c>
      <c r="DJ115" s="12" t="s">
        <v>220</v>
      </c>
      <c r="DK115" s="12">
        <v>0</v>
      </c>
      <c r="DL115" s="12">
        <v>0</v>
      </c>
      <c r="DM115" s="12">
        <v>0</v>
      </c>
      <c r="DN115" s="12">
        <v>0</v>
      </c>
      <c r="DO115" s="12">
        <v>26</v>
      </c>
      <c r="DP115" s="7" t="s">
        <v>35</v>
      </c>
      <c r="DQ115" s="7" t="s">
        <v>35</v>
      </c>
      <c r="DR115" s="7" t="s">
        <v>34</v>
      </c>
      <c r="DS115" s="7" t="s">
        <v>34</v>
      </c>
      <c r="DT115" s="7" t="s">
        <v>34</v>
      </c>
      <c r="DU115" s="7" t="s">
        <v>34</v>
      </c>
      <c r="DV115" s="7" t="s">
        <v>34</v>
      </c>
      <c r="DW115" s="7" t="s">
        <v>34</v>
      </c>
      <c r="DX115" s="7" t="s">
        <v>34</v>
      </c>
      <c r="DY115" s="7" t="s">
        <v>34</v>
      </c>
      <c r="DZ115" s="7" t="s">
        <v>34</v>
      </c>
      <c r="EA115" s="7" t="s">
        <v>34</v>
      </c>
      <c r="EB115" s="7" t="s">
        <v>34</v>
      </c>
      <c r="EC115" s="6"/>
      <c r="ED115" s="6" t="s">
        <v>44</v>
      </c>
      <c r="EE115" s="6" t="s">
        <v>44</v>
      </c>
      <c r="EF115" s="6"/>
      <c r="EG115" s="63" t="s">
        <v>952</v>
      </c>
      <c r="EH115" s="64" t="s">
        <v>953</v>
      </c>
      <c r="EI115" s="57"/>
    </row>
    <row r="116" spans="1:139" x14ac:dyDescent="0.2">
      <c r="A116" s="57">
        <v>114</v>
      </c>
      <c r="B116" s="3" t="s">
        <v>631</v>
      </c>
      <c r="C116" s="2" t="s">
        <v>338</v>
      </c>
      <c r="D116" s="2" t="s">
        <v>339</v>
      </c>
      <c r="E116" s="2" t="s">
        <v>340</v>
      </c>
      <c r="F116" s="2" t="s">
        <v>341</v>
      </c>
      <c r="G116" s="2" t="s">
        <v>697</v>
      </c>
      <c r="H116" s="2" t="s">
        <v>342</v>
      </c>
      <c r="I116" s="6" t="s">
        <v>564</v>
      </c>
      <c r="J116" s="6" t="s">
        <v>561</v>
      </c>
      <c r="K116" s="6" t="s">
        <v>33</v>
      </c>
      <c r="L116" s="6" t="s">
        <v>33</v>
      </c>
      <c r="M116" s="6" t="s">
        <v>44</v>
      </c>
      <c r="N116" s="158" t="s">
        <v>44</v>
      </c>
      <c r="O116" s="29">
        <v>4669</v>
      </c>
      <c r="P116" s="29">
        <v>25080</v>
      </c>
      <c r="Q116" s="29">
        <v>1705</v>
      </c>
      <c r="R116" s="30">
        <v>87190</v>
      </c>
      <c r="S116" s="94"/>
      <c r="T116" s="94"/>
      <c r="U116" s="94"/>
      <c r="V116" s="94"/>
      <c r="W116" s="94"/>
      <c r="X116" s="111">
        <v>4</v>
      </c>
      <c r="Y116" s="65">
        <v>0.2</v>
      </c>
      <c r="Z116" s="65">
        <v>0.2</v>
      </c>
      <c r="AA116" s="65">
        <v>0.6</v>
      </c>
      <c r="AB116" s="65">
        <v>0</v>
      </c>
      <c r="AC116" s="65">
        <v>0</v>
      </c>
      <c r="AD116" s="65">
        <v>0</v>
      </c>
      <c r="AE116" s="65">
        <v>0</v>
      </c>
      <c r="AF116" s="65">
        <v>0</v>
      </c>
      <c r="AG116" s="6">
        <v>2</v>
      </c>
      <c r="AH116" s="16">
        <v>0.4</v>
      </c>
      <c r="AI116" s="17">
        <v>3</v>
      </c>
      <c r="AJ116" s="18">
        <v>8</v>
      </c>
      <c r="AK116" s="18">
        <v>4.8</v>
      </c>
      <c r="AL116" s="15">
        <f t="shared" si="1"/>
        <v>1.6666666666666667</v>
      </c>
      <c r="AM116" s="19">
        <v>61000</v>
      </c>
      <c r="AN116" s="19">
        <v>130000</v>
      </c>
      <c r="AO116" s="15">
        <v>0.46865538461538458</v>
      </c>
      <c r="AP116" s="18">
        <v>4</v>
      </c>
      <c r="AQ116" s="20">
        <v>7</v>
      </c>
      <c r="AR116" s="16">
        <v>0.2</v>
      </c>
      <c r="AS116" s="16">
        <v>0.8</v>
      </c>
      <c r="AT116" s="16">
        <v>0</v>
      </c>
      <c r="AU116" s="16">
        <v>0</v>
      </c>
      <c r="AV116" s="8"/>
      <c r="AW116" s="8" t="s">
        <v>44</v>
      </c>
      <c r="AX116" s="8" t="s">
        <v>44</v>
      </c>
      <c r="AY116" s="8"/>
      <c r="AZ116" s="8"/>
      <c r="BA116" s="8"/>
      <c r="BB116" s="8"/>
      <c r="BC116" s="8"/>
      <c r="BD116" s="8"/>
      <c r="BE116" s="8"/>
      <c r="BF116" s="10"/>
      <c r="BG116" s="24" t="s">
        <v>793</v>
      </c>
      <c r="BH116" s="9">
        <v>45.000000000000007</v>
      </c>
      <c r="BI116" s="21">
        <v>0.2678571428571429</v>
      </c>
      <c r="BJ116" s="9">
        <v>9.0000000000000018</v>
      </c>
      <c r="BK116" s="23">
        <v>0.33333333333333331</v>
      </c>
      <c r="BL116" s="23">
        <v>0.70833333333333337</v>
      </c>
      <c r="BM116" s="9" t="s">
        <v>767</v>
      </c>
      <c r="BN116" s="9" t="s">
        <v>767</v>
      </c>
      <c r="BO116" s="9" t="s">
        <v>767</v>
      </c>
      <c r="BP116" s="9" t="s">
        <v>767</v>
      </c>
      <c r="BQ116" s="9" t="s">
        <v>767</v>
      </c>
      <c r="BR116" s="9" t="s">
        <v>767</v>
      </c>
      <c r="BS116" s="10" t="s">
        <v>91</v>
      </c>
      <c r="BT116" s="10" t="s">
        <v>91</v>
      </c>
      <c r="BU116" s="10" t="s">
        <v>91</v>
      </c>
      <c r="BV116" s="10" t="s">
        <v>91</v>
      </c>
      <c r="BW116" s="10" t="s">
        <v>91</v>
      </c>
      <c r="BX116" s="10" t="s">
        <v>91</v>
      </c>
      <c r="BY116" s="10" t="s">
        <v>91</v>
      </c>
      <c r="BZ116" s="10" t="s">
        <v>34</v>
      </c>
      <c r="CA116" s="10" t="s">
        <v>91</v>
      </c>
      <c r="CB116" s="10" t="s">
        <v>34</v>
      </c>
      <c r="CC116" s="11" t="s">
        <v>33</v>
      </c>
      <c r="CD116" s="11" t="s">
        <v>44</v>
      </c>
      <c r="CE116" s="7"/>
      <c r="CF116" s="7" t="s">
        <v>44</v>
      </c>
      <c r="CG116" s="7"/>
      <c r="CH116" s="7" t="s">
        <v>44</v>
      </c>
      <c r="CI116" s="7"/>
      <c r="CJ116" s="7"/>
      <c r="CK116" s="7"/>
      <c r="CL116" s="9" t="s">
        <v>44</v>
      </c>
      <c r="CM116" s="26">
        <v>0</v>
      </c>
      <c r="CN116" s="26">
        <v>0</v>
      </c>
      <c r="CO116" s="26">
        <v>0</v>
      </c>
      <c r="CP116" s="26">
        <v>0</v>
      </c>
      <c r="CQ116" s="26">
        <v>0.1</v>
      </c>
      <c r="CR116" s="26">
        <v>0.1</v>
      </c>
      <c r="CS116" s="26">
        <v>0.8</v>
      </c>
      <c r="CT116" s="26">
        <v>0</v>
      </c>
      <c r="CU116" s="10" t="s">
        <v>33</v>
      </c>
      <c r="CV116" s="27"/>
      <c r="CW116" s="4" t="s">
        <v>33</v>
      </c>
      <c r="CX116" s="4"/>
      <c r="CY116" s="21">
        <v>0</v>
      </c>
      <c r="CZ116" s="5">
        <v>0</v>
      </c>
      <c r="DA116" s="5">
        <v>1</v>
      </c>
      <c r="DB116" s="5">
        <v>0</v>
      </c>
      <c r="DC116" s="5">
        <v>0</v>
      </c>
      <c r="DD116" s="5">
        <v>0</v>
      </c>
      <c r="DE116" s="5">
        <v>0</v>
      </c>
      <c r="DF116" s="5">
        <v>0</v>
      </c>
      <c r="DG116" s="5">
        <v>1</v>
      </c>
      <c r="DH116" s="12">
        <v>1</v>
      </c>
      <c r="DI116" s="12">
        <v>0</v>
      </c>
      <c r="DJ116" s="12">
        <v>1</v>
      </c>
      <c r="DK116" s="12">
        <v>0</v>
      </c>
      <c r="DL116" s="12">
        <v>0</v>
      </c>
      <c r="DM116" s="12">
        <v>0</v>
      </c>
      <c r="DN116" s="12">
        <v>0</v>
      </c>
      <c r="DO116" s="12">
        <v>2</v>
      </c>
      <c r="DP116" s="7" t="s">
        <v>35</v>
      </c>
      <c r="DQ116" s="7" t="s">
        <v>35</v>
      </c>
      <c r="DR116" s="7" t="s">
        <v>34</v>
      </c>
      <c r="DS116" s="7" t="s">
        <v>34</v>
      </c>
      <c r="DT116" s="7" t="s">
        <v>34</v>
      </c>
      <c r="DU116" s="7" t="s">
        <v>34</v>
      </c>
      <c r="DV116" s="7" t="s">
        <v>91</v>
      </c>
      <c r="DW116" s="7" t="s">
        <v>34</v>
      </c>
      <c r="DX116" s="7" t="s">
        <v>34</v>
      </c>
      <c r="DY116" s="7" t="s">
        <v>34</v>
      </c>
      <c r="DZ116" s="7" t="s">
        <v>34</v>
      </c>
      <c r="EA116" s="7" t="s">
        <v>34</v>
      </c>
      <c r="EB116" s="7" t="s">
        <v>34</v>
      </c>
      <c r="EC116" s="6"/>
      <c r="ED116" s="6" t="s">
        <v>44</v>
      </c>
      <c r="EE116" s="6"/>
      <c r="EF116" s="6"/>
      <c r="EG116" s="63"/>
      <c r="EH116" s="64"/>
      <c r="EI116" s="57"/>
    </row>
    <row r="117" spans="1:139" x14ac:dyDescent="0.2">
      <c r="A117" s="57">
        <v>115</v>
      </c>
      <c r="B117" s="3" t="s">
        <v>325</v>
      </c>
      <c r="C117" s="2" t="s">
        <v>325</v>
      </c>
      <c r="D117" s="2" t="s">
        <v>326</v>
      </c>
      <c r="E117" s="2" t="s">
        <v>327</v>
      </c>
      <c r="F117" s="2" t="s">
        <v>328</v>
      </c>
      <c r="G117" s="2" t="s">
        <v>329</v>
      </c>
      <c r="H117" s="2" t="s">
        <v>330</v>
      </c>
      <c r="I117" s="6" t="s">
        <v>564</v>
      </c>
      <c r="J117" s="6" t="s">
        <v>561</v>
      </c>
      <c r="K117" s="6" t="s">
        <v>33</v>
      </c>
      <c r="L117" s="6" t="s">
        <v>33</v>
      </c>
      <c r="M117" s="6" t="s">
        <v>44</v>
      </c>
      <c r="N117" s="158" t="s">
        <v>44</v>
      </c>
      <c r="O117" s="29">
        <v>771</v>
      </c>
      <c r="P117" s="29">
        <v>3807</v>
      </c>
      <c r="Q117" s="29">
        <v>176</v>
      </c>
      <c r="R117" s="30">
        <v>5256</v>
      </c>
      <c r="S117" s="94"/>
      <c r="T117" s="94"/>
      <c r="U117" s="94"/>
      <c r="V117" s="94"/>
      <c r="W117" s="94"/>
      <c r="X117" s="111">
        <v>1</v>
      </c>
      <c r="Y117" s="65">
        <v>0</v>
      </c>
      <c r="Z117" s="65">
        <v>0</v>
      </c>
      <c r="AA117" s="65">
        <v>0</v>
      </c>
      <c r="AB117" s="65">
        <v>1</v>
      </c>
      <c r="AC117" s="65">
        <v>0</v>
      </c>
      <c r="AD117" s="65">
        <v>0</v>
      </c>
      <c r="AE117" s="65">
        <v>0</v>
      </c>
      <c r="AF117" s="65">
        <v>0</v>
      </c>
      <c r="AG117" s="77"/>
      <c r="AH117" s="99"/>
      <c r="AI117" s="100"/>
      <c r="AJ117" s="18">
        <v>16</v>
      </c>
      <c r="AK117" s="18">
        <v>7</v>
      </c>
      <c r="AL117" s="15">
        <f t="shared" si="1"/>
        <v>2.2857142857142856</v>
      </c>
      <c r="AM117" s="19">
        <v>100000</v>
      </c>
      <c r="AN117" s="19">
        <v>200000</v>
      </c>
      <c r="AO117" s="15">
        <v>0.50047249999999999</v>
      </c>
      <c r="AP117" s="18">
        <v>3.5</v>
      </c>
      <c r="AQ117" s="20"/>
      <c r="AR117" s="16">
        <v>0</v>
      </c>
      <c r="AS117" s="16">
        <v>0.5</v>
      </c>
      <c r="AT117" s="16">
        <v>0</v>
      </c>
      <c r="AU117" s="16">
        <v>0.5</v>
      </c>
      <c r="AV117" s="8"/>
      <c r="AW117" s="8"/>
      <c r="AX117" s="8" t="s">
        <v>44</v>
      </c>
      <c r="AY117" s="8"/>
      <c r="AZ117" s="8"/>
      <c r="BA117" s="8"/>
      <c r="BB117" s="8"/>
      <c r="BC117" s="8"/>
      <c r="BD117" s="8"/>
      <c r="BE117" s="8"/>
      <c r="BF117" s="10"/>
      <c r="BG117" s="24" t="s">
        <v>820</v>
      </c>
      <c r="BH117" s="9" t="s">
        <v>767</v>
      </c>
      <c r="BI117" s="21"/>
      <c r="BJ117" s="9" t="s">
        <v>767</v>
      </c>
      <c r="BK117" s="9" t="s">
        <v>767</v>
      </c>
      <c r="BL117" s="9" t="s">
        <v>767</v>
      </c>
      <c r="BM117" s="9" t="s">
        <v>767</v>
      </c>
      <c r="BN117" s="9" t="s">
        <v>767</v>
      </c>
      <c r="BO117" s="9" t="s">
        <v>767</v>
      </c>
      <c r="BP117" s="9" t="s">
        <v>767</v>
      </c>
      <c r="BQ117" s="9" t="s">
        <v>767</v>
      </c>
      <c r="BR117" s="9" t="s">
        <v>767</v>
      </c>
      <c r="BS117" s="10" t="s">
        <v>91</v>
      </c>
      <c r="BT117" s="10" t="s">
        <v>91</v>
      </c>
      <c r="BU117" s="10" t="s">
        <v>91</v>
      </c>
      <c r="BV117" s="10" t="s">
        <v>91</v>
      </c>
      <c r="BW117" s="10" t="s">
        <v>91</v>
      </c>
      <c r="BX117" s="10" t="s">
        <v>91</v>
      </c>
      <c r="BY117" s="10" t="s">
        <v>91</v>
      </c>
      <c r="BZ117" s="10" t="s">
        <v>91</v>
      </c>
      <c r="CA117" s="10" t="s">
        <v>91</v>
      </c>
      <c r="CB117" s="10" t="s">
        <v>34</v>
      </c>
      <c r="CC117" s="11" t="s">
        <v>91</v>
      </c>
      <c r="CD117" s="11" t="s">
        <v>91</v>
      </c>
      <c r="CE117" s="71"/>
      <c r="CF117" s="71"/>
      <c r="CG117" s="71"/>
      <c r="CH117" s="71"/>
      <c r="CI117" s="71"/>
      <c r="CJ117" s="71"/>
      <c r="CK117" s="71"/>
      <c r="CL117" s="67"/>
      <c r="CM117" s="72"/>
      <c r="CN117" s="72"/>
      <c r="CO117" s="72"/>
      <c r="CP117" s="72"/>
      <c r="CQ117" s="72"/>
      <c r="CR117" s="72"/>
      <c r="CS117" s="72"/>
      <c r="CT117" s="72"/>
      <c r="CU117" s="69"/>
      <c r="CV117" s="73"/>
      <c r="CW117" s="4" t="s">
        <v>33</v>
      </c>
      <c r="CX117" s="4"/>
      <c r="CY117" s="21">
        <v>0</v>
      </c>
      <c r="CZ117" s="5">
        <v>0</v>
      </c>
      <c r="DA117" s="5">
        <v>0</v>
      </c>
      <c r="DB117" s="5">
        <v>1</v>
      </c>
      <c r="DC117" s="5">
        <v>0</v>
      </c>
      <c r="DD117" s="5">
        <v>0</v>
      </c>
      <c r="DE117" s="5">
        <v>0</v>
      </c>
      <c r="DF117" s="5">
        <v>0</v>
      </c>
      <c r="DG117" s="5">
        <v>1</v>
      </c>
      <c r="DH117" s="12">
        <v>0</v>
      </c>
      <c r="DI117" s="12">
        <v>0</v>
      </c>
      <c r="DJ117" s="12">
        <v>0</v>
      </c>
      <c r="DK117" s="12">
        <v>0</v>
      </c>
      <c r="DL117" s="12">
        <v>0</v>
      </c>
      <c r="DM117" s="12">
        <v>0</v>
      </c>
      <c r="DN117" s="12">
        <v>0</v>
      </c>
      <c r="DO117" s="12">
        <v>0</v>
      </c>
      <c r="DP117" s="7" t="s">
        <v>35</v>
      </c>
      <c r="DQ117" s="7" t="s">
        <v>91</v>
      </c>
      <c r="DR117" s="7" t="s">
        <v>34</v>
      </c>
      <c r="DS117" s="7" t="s">
        <v>34</v>
      </c>
      <c r="DT117" s="7" t="s">
        <v>34</v>
      </c>
      <c r="DU117" s="7" t="s">
        <v>34</v>
      </c>
      <c r="DV117" s="7" t="s">
        <v>34</v>
      </c>
      <c r="DW117" s="7" t="s">
        <v>34</v>
      </c>
      <c r="DX117" s="7" t="s">
        <v>34</v>
      </c>
      <c r="DY117" s="7" t="s">
        <v>34</v>
      </c>
      <c r="DZ117" s="7" t="s">
        <v>34</v>
      </c>
      <c r="EA117" s="7" t="s">
        <v>34</v>
      </c>
      <c r="EB117" s="7" t="s">
        <v>34</v>
      </c>
      <c r="EC117" s="6"/>
      <c r="ED117" s="6"/>
      <c r="EE117" s="6"/>
      <c r="EF117" s="6" t="s">
        <v>727</v>
      </c>
      <c r="EG117" s="63" t="s">
        <v>954</v>
      </c>
      <c r="EH117" s="64" t="s">
        <v>955</v>
      </c>
      <c r="EI117" s="57"/>
    </row>
    <row r="118" spans="1:139" x14ac:dyDescent="0.2">
      <c r="A118" s="57">
        <v>116</v>
      </c>
      <c r="B118" s="3" t="s">
        <v>500</v>
      </c>
      <c r="C118" s="2" t="s">
        <v>501</v>
      </c>
      <c r="D118" s="2" t="s">
        <v>502</v>
      </c>
      <c r="E118" s="2" t="s">
        <v>503</v>
      </c>
      <c r="F118" s="2" t="s">
        <v>504</v>
      </c>
      <c r="G118" s="2" t="s">
        <v>505</v>
      </c>
      <c r="H118" s="2" t="s">
        <v>506</v>
      </c>
      <c r="I118" s="6" t="s">
        <v>564</v>
      </c>
      <c r="J118" s="6" t="s">
        <v>557</v>
      </c>
      <c r="K118" s="6" t="s">
        <v>33</v>
      </c>
      <c r="L118" s="6" t="s">
        <v>44</v>
      </c>
      <c r="M118" s="6" t="s">
        <v>33</v>
      </c>
      <c r="N118" s="208" t="s">
        <v>44</v>
      </c>
      <c r="O118" s="29">
        <v>142923</v>
      </c>
      <c r="P118" s="29">
        <v>1214066</v>
      </c>
      <c r="Q118" s="29">
        <v>64316</v>
      </c>
      <c r="R118" s="30">
        <v>2648207</v>
      </c>
      <c r="S118" s="22">
        <v>0.66803765717710129</v>
      </c>
      <c r="T118" s="22">
        <v>3.1605157753906703E-2</v>
      </c>
      <c r="U118" s="22">
        <v>0.20048432769794808</v>
      </c>
      <c r="V118" s="22">
        <v>0</v>
      </c>
      <c r="W118" s="22">
        <v>9.9872857371043885E-2</v>
      </c>
      <c r="X118" s="111">
        <v>57</v>
      </c>
      <c r="Y118" s="65">
        <v>0.125</v>
      </c>
      <c r="Z118" s="65">
        <v>0.10714285714285714</v>
      </c>
      <c r="AA118" s="65">
        <v>0.7678571428571429</v>
      </c>
      <c r="AB118" s="65">
        <v>0</v>
      </c>
      <c r="AC118" s="65">
        <v>0</v>
      </c>
      <c r="AD118" s="65">
        <v>0</v>
      </c>
      <c r="AE118" s="65">
        <v>0</v>
      </c>
      <c r="AF118" s="65">
        <v>0</v>
      </c>
      <c r="AG118" s="6">
        <v>23</v>
      </c>
      <c r="AH118" s="16">
        <v>0.38983050847457629</v>
      </c>
      <c r="AI118" s="17">
        <v>1.826086956521739</v>
      </c>
      <c r="AJ118" s="18">
        <v>9.1551724137931032</v>
      </c>
      <c r="AK118" s="18">
        <v>4.6607142857142856</v>
      </c>
      <c r="AL118" s="15">
        <f t="shared" si="1"/>
        <v>1.9643281807372175</v>
      </c>
      <c r="AM118" s="19">
        <v>197000</v>
      </c>
      <c r="AN118" s="19">
        <v>129000</v>
      </c>
      <c r="AO118" s="15">
        <v>1.5358337931034483</v>
      </c>
      <c r="AP118" s="18">
        <v>3.4561403508771931</v>
      </c>
      <c r="AQ118" s="20">
        <v>12.954545454545455</v>
      </c>
      <c r="AR118" s="16">
        <v>0.20338983050847459</v>
      </c>
      <c r="AS118" s="16">
        <v>0.6271186440677966</v>
      </c>
      <c r="AT118" s="16">
        <v>1.6949152542372881E-2</v>
      </c>
      <c r="AU118" s="16">
        <v>0.15254237288135594</v>
      </c>
      <c r="AV118" s="8" t="s">
        <v>44</v>
      </c>
      <c r="AW118" s="8" t="s">
        <v>44</v>
      </c>
      <c r="AX118" s="8" t="s">
        <v>44</v>
      </c>
      <c r="AY118" s="8" t="s">
        <v>44</v>
      </c>
      <c r="AZ118" s="8" t="s">
        <v>44</v>
      </c>
      <c r="BA118" s="8" t="s">
        <v>44</v>
      </c>
      <c r="BB118" s="8" t="s">
        <v>44</v>
      </c>
      <c r="BC118" s="8" t="s">
        <v>44</v>
      </c>
      <c r="BD118" s="8" t="s">
        <v>44</v>
      </c>
      <c r="BE118" s="8" t="s">
        <v>354</v>
      </c>
      <c r="BF118" s="10"/>
      <c r="BG118" s="24" t="s">
        <v>821</v>
      </c>
      <c r="BH118" s="9">
        <v>99</v>
      </c>
      <c r="BI118" s="21">
        <v>0.5892857142857143</v>
      </c>
      <c r="BJ118" s="9">
        <v>17</v>
      </c>
      <c r="BK118" s="23">
        <v>0.16666666666666666</v>
      </c>
      <c r="BL118" s="23">
        <v>0.875</v>
      </c>
      <c r="BM118" s="23">
        <v>0.16666666666666666</v>
      </c>
      <c r="BN118" s="23">
        <v>0.75</v>
      </c>
      <c r="BO118" s="9" t="s">
        <v>767</v>
      </c>
      <c r="BP118" s="9" t="s">
        <v>767</v>
      </c>
      <c r="BQ118" s="23">
        <v>0.20833333333333334</v>
      </c>
      <c r="BR118" s="23">
        <v>0.875</v>
      </c>
      <c r="BS118" s="10" t="s">
        <v>91</v>
      </c>
      <c r="BT118" s="10" t="s">
        <v>91</v>
      </c>
      <c r="BU118" s="10" t="s">
        <v>34</v>
      </c>
      <c r="BV118" s="10" t="s">
        <v>91</v>
      </c>
      <c r="BW118" s="10" t="s">
        <v>91</v>
      </c>
      <c r="BX118" s="10" t="s">
        <v>91</v>
      </c>
      <c r="BY118" s="10" t="s">
        <v>34</v>
      </c>
      <c r="BZ118" s="10" t="s">
        <v>34</v>
      </c>
      <c r="CA118" s="10" t="s">
        <v>91</v>
      </c>
      <c r="CB118" s="10" t="s">
        <v>34</v>
      </c>
      <c r="CC118" s="11" t="s">
        <v>33</v>
      </c>
      <c r="CD118" s="11" t="s">
        <v>44</v>
      </c>
      <c r="CE118" s="7"/>
      <c r="CF118" s="7"/>
      <c r="CG118" s="7"/>
      <c r="CH118" s="7" t="s">
        <v>44</v>
      </c>
      <c r="CI118" s="7"/>
      <c r="CJ118" s="7"/>
      <c r="CK118" s="7"/>
      <c r="CL118" s="9" t="s">
        <v>44</v>
      </c>
      <c r="CM118" s="229">
        <v>0.1</v>
      </c>
      <c r="CN118" s="229">
        <v>0</v>
      </c>
      <c r="CO118" s="229">
        <v>0</v>
      </c>
      <c r="CP118" s="229">
        <v>0.1</v>
      </c>
      <c r="CQ118" s="229">
        <v>0.2</v>
      </c>
      <c r="CR118" s="229">
        <v>0.1</v>
      </c>
      <c r="CS118" s="229">
        <v>0.45</v>
      </c>
      <c r="CT118" s="229">
        <v>0.05</v>
      </c>
      <c r="CU118" s="10" t="s">
        <v>33</v>
      </c>
      <c r="CV118" s="27"/>
      <c r="CW118" s="4" t="s">
        <v>33</v>
      </c>
      <c r="CX118" s="4"/>
      <c r="CY118" s="21">
        <v>0.1</v>
      </c>
      <c r="CZ118" s="5">
        <v>1</v>
      </c>
      <c r="DA118" s="5">
        <v>1</v>
      </c>
      <c r="DB118" s="5">
        <v>4</v>
      </c>
      <c r="DC118" s="5">
        <v>0</v>
      </c>
      <c r="DD118" s="5">
        <v>0</v>
      </c>
      <c r="DE118" s="5">
        <v>0</v>
      </c>
      <c r="DF118" s="5">
        <v>0</v>
      </c>
      <c r="DG118" s="5">
        <v>6</v>
      </c>
      <c r="DH118" s="12">
        <v>2</v>
      </c>
      <c r="DI118" s="12">
        <v>0</v>
      </c>
      <c r="DJ118" s="12">
        <v>12</v>
      </c>
      <c r="DK118" s="12">
        <v>0</v>
      </c>
      <c r="DL118" s="12">
        <v>0</v>
      </c>
      <c r="DM118" s="12">
        <v>0</v>
      </c>
      <c r="DN118" s="12">
        <v>0</v>
      </c>
      <c r="DO118" s="12">
        <v>14</v>
      </c>
      <c r="DP118" s="7" t="s">
        <v>34</v>
      </c>
      <c r="DQ118" s="7" t="s">
        <v>34</v>
      </c>
      <c r="DR118" s="7" t="s">
        <v>34</v>
      </c>
      <c r="DS118" s="7" t="s">
        <v>34</v>
      </c>
      <c r="DT118" s="7" t="s">
        <v>34</v>
      </c>
      <c r="DU118" s="7" t="s">
        <v>34</v>
      </c>
      <c r="DV118" s="7" t="s">
        <v>34</v>
      </c>
      <c r="DW118" s="7" t="s">
        <v>34</v>
      </c>
      <c r="DX118" s="7" t="s">
        <v>34</v>
      </c>
      <c r="DY118" s="7" t="s">
        <v>34</v>
      </c>
      <c r="DZ118" s="7" t="s">
        <v>34</v>
      </c>
      <c r="EA118" s="7" t="s">
        <v>91</v>
      </c>
      <c r="EB118" s="7" t="s">
        <v>34</v>
      </c>
      <c r="EC118" s="6" t="s">
        <v>44</v>
      </c>
      <c r="ED118" s="6" t="s">
        <v>44</v>
      </c>
      <c r="EE118" s="6"/>
      <c r="EF118" s="6"/>
      <c r="EG118" s="63" t="s">
        <v>956</v>
      </c>
      <c r="EH118" s="64" t="s">
        <v>957</v>
      </c>
      <c r="EI118" s="57"/>
    </row>
    <row r="119" spans="1:139" x14ac:dyDescent="0.2">
      <c r="A119" s="57">
        <v>117</v>
      </c>
      <c r="B119" s="3" t="s">
        <v>544</v>
      </c>
      <c r="C119" s="2" t="s">
        <v>550</v>
      </c>
      <c r="D119" s="2" t="s">
        <v>1126</v>
      </c>
      <c r="E119" s="2"/>
      <c r="F119" s="2" t="s">
        <v>1127</v>
      </c>
      <c r="G119" s="2" t="s">
        <v>1128</v>
      </c>
      <c r="H119" s="2" t="s">
        <v>1129</v>
      </c>
      <c r="I119" s="6" t="s">
        <v>564</v>
      </c>
      <c r="J119" s="6" t="s">
        <v>554</v>
      </c>
      <c r="K119" s="6" t="s">
        <v>44</v>
      </c>
      <c r="L119" s="6" t="s">
        <v>33</v>
      </c>
      <c r="M119" s="6" t="s">
        <v>33</v>
      </c>
      <c r="N119" s="158" t="s">
        <v>44</v>
      </c>
      <c r="O119" s="29">
        <v>50804540</v>
      </c>
      <c r="P119" s="29">
        <v>32783763</v>
      </c>
      <c r="Q119" s="29">
        <v>2094402</v>
      </c>
      <c r="R119" s="30">
        <v>168489602</v>
      </c>
      <c r="S119" s="22">
        <v>0.56999999999999995</v>
      </c>
      <c r="T119" s="22">
        <v>0.2</v>
      </c>
      <c r="U119" s="22">
        <v>0.14000000000000001</v>
      </c>
      <c r="V119" s="94"/>
      <c r="W119" s="22">
        <v>0.09</v>
      </c>
      <c r="X119" s="186">
        <v>723</v>
      </c>
      <c r="Y119" s="65">
        <v>0.3</v>
      </c>
      <c r="Z119" s="65">
        <v>0.03</v>
      </c>
      <c r="AA119" s="188">
        <v>0.13</v>
      </c>
      <c r="AB119" s="65">
        <v>0.53</v>
      </c>
      <c r="AC119" s="65">
        <v>0</v>
      </c>
      <c r="AD119" s="65">
        <v>0.02</v>
      </c>
      <c r="AE119" s="65">
        <v>0</v>
      </c>
      <c r="AF119" s="65">
        <v>0</v>
      </c>
      <c r="AG119" s="6">
        <v>537</v>
      </c>
      <c r="AH119" s="16">
        <v>0.74</v>
      </c>
      <c r="AI119" s="100"/>
      <c r="AJ119" s="18">
        <v>7.1590909089999997</v>
      </c>
      <c r="AK119" s="101"/>
      <c r="AL119" s="102"/>
      <c r="AM119" s="19">
        <v>152167</v>
      </c>
      <c r="AN119" s="103"/>
      <c r="AO119" s="102"/>
      <c r="AP119" s="101"/>
      <c r="AQ119" s="19">
        <v>18</v>
      </c>
      <c r="AR119" s="16">
        <v>0.47008547008547008</v>
      </c>
      <c r="AS119" s="16">
        <v>0.44444444444444442</v>
      </c>
      <c r="AT119" s="16">
        <v>8.5470085470085458E-2</v>
      </c>
      <c r="AU119" s="16">
        <v>0</v>
      </c>
      <c r="AV119" s="8" t="s">
        <v>44</v>
      </c>
      <c r="AW119" s="8" t="s">
        <v>44</v>
      </c>
      <c r="AX119" s="8" t="s">
        <v>44</v>
      </c>
      <c r="AY119" s="8" t="s">
        <v>44</v>
      </c>
      <c r="AZ119" s="8" t="s">
        <v>44</v>
      </c>
      <c r="BA119" s="8" t="s">
        <v>44</v>
      </c>
      <c r="BB119" s="8" t="s">
        <v>44</v>
      </c>
      <c r="BC119" s="8"/>
      <c r="BD119" s="8" t="s">
        <v>44</v>
      </c>
      <c r="BE119" s="8"/>
      <c r="BF119" s="10"/>
      <c r="BG119" s="24" t="s">
        <v>1136</v>
      </c>
      <c r="BH119" s="24">
        <v>140</v>
      </c>
      <c r="BI119" s="21">
        <v>0.83333333333333337</v>
      </c>
      <c r="BJ119" s="24">
        <v>20</v>
      </c>
      <c r="BK119" s="23">
        <v>0.16666666666666666</v>
      </c>
      <c r="BL119" s="23">
        <v>0.95833333333333337</v>
      </c>
      <c r="BM119" s="23">
        <v>0.16666666666666666</v>
      </c>
      <c r="BN119" s="23">
        <v>0.95833333333333337</v>
      </c>
      <c r="BO119" s="23">
        <v>0.16666666666666666</v>
      </c>
      <c r="BP119" s="23">
        <v>0.95833333333333337</v>
      </c>
      <c r="BQ119" s="23">
        <v>0.16666666666666666</v>
      </c>
      <c r="BR119" s="23">
        <v>0.95833333333333337</v>
      </c>
      <c r="BS119" s="10" t="s">
        <v>34</v>
      </c>
      <c r="BT119" s="10" t="s">
        <v>34</v>
      </c>
      <c r="BU119" s="10" t="s">
        <v>91</v>
      </c>
      <c r="BV119" s="10" t="s">
        <v>35</v>
      </c>
      <c r="BW119" s="10" t="s">
        <v>91</v>
      </c>
      <c r="BX119" s="10" t="s">
        <v>91</v>
      </c>
      <c r="BY119" s="10" t="s">
        <v>34</v>
      </c>
      <c r="BZ119" s="10" t="s">
        <v>91</v>
      </c>
      <c r="CA119" s="10" t="s">
        <v>91</v>
      </c>
      <c r="CB119" s="10" t="s">
        <v>91</v>
      </c>
      <c r="CC119" s="11" t="s">
        <v>44</v>
      </c>
      <c r="CD119" s="11"/>
      <c r="CE119" s="7"/>
      <c r="CF119" s="7" t="s">
        <v>44</v>
      </c>
      <c r="CG119" s="7"/>
      <c r="CH119" s="7" t="s">
        <v>44</v>
      </c>
      <c r="CI119" s="7" t="s">
        <v>44</v>
      </c>
      <c r="CJ119" s="7" t="s">
        <v>44</v>
      </c>
      <c r="CK119" s="7"/>
      <c r="CL119" s="227" t="s">
        <v>44</v>
      </c>
      <c r="CM119" s="26">
        <v>0.40776699029126212</v>
      </c>
      <c r="CN119" s="26">
        <v>0</v>
      </c>
      <c r="CO119" s="26">
        <v>1.9417475728155338E-2</v>
      </c>
      <c r="CP119" s="26">
        <v>0.11650485436893203</v>
      </c>
      <c r="CQ119" s="26">
        <v>0.28155339805825241</v>
      </c>
      <c r="CR119" s="26">
        <v>0.10679611650485436</v>
      </c>
      <c r="CS119" s="26">
        <v>6.7961165048543701E-2</v>
      </c>
      <c r="CT119" s="26">
        <v>0</v>
      </c>
      <c r="CU119" s="228" t="s">
        <v>44</v>
      </c>
      <c r="CV119" s="27">
        <v>2010</v>
      </c>
      <c r="CW119" s="4" t="s">
        <v>33</v>
      </c>
      <c r="CX119" s="4"/>
      <c r="CY119" s="190" t="s">
        <v>1133</v>
      </c>
      <c r="CZ119" s="191">
        <v>0</v>
      </c>
      <c r="DA119" s="191">
        <v>0</v>
      </c>
      <c r="DB119" s="191" t="s">
        <v>220</v>
      </c>
      <c r="DC119" s="191">
        <v>0</v>
      </c>
      <c r="DD119" s="191">
        <v>0</v>
      </c>
      <c r="DE119" s="191">
        <v>0</v>
      </c>
      <c r="DF119" s="191">
        <v>14</v>
      </c>
      <c r="DG119" s="191">
        <v>40</v>
      </c>
      <c r="DH119" s="192">
        <v>0</v>
      </c>
      <c r="DI119" s="192">
        <v>0</v>
      </c>
      <c r="DJ119" s="192">
        <v>0</v>
      </c>
      <c r="DK119" s="192">
        <v>0</v>
      </c>
      <c r="DL119" s="192">
        <v>0</v>
      </c>
      <c r="DM119" s="192">
        <v>3</v>
      </c>
      <c r="DN119" s="192">
        <v>0</v>
      </c>
      <c r="DO119" s="12">
        <v>3</v>
      </c>
      <c r="DP119" s="7" t="s">
        <v>34</v>
      </c>
      <c r="DQ119" s="7" t="s">
        <v>34</v>
      </c>
      <c r="DR119" s="7" t="s">
        <v>34</v>
      </c>
      <c r="DS119" s="7" t="s">
        <v>34</v>
      </c>
      <c r="DT119" s="7" t="s">
        <v>34</v>
      </c>
      <c r="DU119" s="7" t="s">
        <v>34</v>
      </c>
      <c r="DV119" s="7" t="s">
        <v>34</v>
      </c>
      <c r="DW119" s="7" t="s">
        <v>34</v>
      </c>
      <c r="DX119" s="7" t="s">
        <v>34</v>
      </c>
      <c r="DY119" s="7" t="s">
        <v>34</v>
      </c>
      <c r="DZ119" s="7" t="s">
        <v>34</v>
      </c>
      <c r="EA119" s="7" t="s">
        <v>34</v>
      </c>
      <c r="EB119" s="7" t="s">
        <v>34</v>
      </c>
      <c r="EC119" s="6" t="s">
        <v>44</v>
      </c>
      <c r="ED119" s="6"/>
      <c r="EE119" s="6"/>
      <c r="EF119" s="6"/>
      <c r="EG119" s="193" t="s">
        <v>1157</v>
      </c>
      <c r="EH119" s="194" t="s">
        <v>1158</v>
      </c>
      <c r="EI119" s="57"/>
    </row>
    <row r="120" spans="1:139" x14ac:dyDescent="0.2">
      <c r="A120" s="57">
        <v>118</v>
      </c>
      <c r="B120" s="3" t="s">
        <v>627</v>
      </c>
      <c r="C120" s="80"/>
      <c r="D120" s="80"/>
      <c r="E120" s="80"/>
      <c r="F120" s="80"/>
      <c r="G120" s="80"/>
      <c r="H120" s="80"/>
      <c r="I120" s="6" t="s">
        <v>564</v>
      </c>
      <c r="J120" s="6" t="s">
        <v>561</v>
      </c>
      <c r="K120" s="6" t="s">
        <v>33</v>
      </c>
      <c r="L120" s="6" t="s">
        <v>33</v>
      </c>
      <c r="M120" s="6" t="s">
        <v>44</v>
      </c>
      <c r="N120" s="158" t="s">
        <v>33</v>
      </c>
      <c r="O120" s="29">
        <v>32905</v>
      </c>
      <c r="P120" s="29">
        <v>151935</v>
      </c>
      <c r="Q120" s="29">
        <v>8035</v>
      </c>
      <c r="R120" s="30">
        <v>337494</v>
      </c>
      <c r="S120" s="94"/>
      <c r="T120" s="94"/>
      <c r="U120" s="94"/>
      <c r="V120" s="94"/>
      <c r="W120" s="94"/>
      <c r="X120" s="111">
        <v>11</v>
      </c>
      <c r="Y120" s="65">
        <v>0.1111111111111111</v>
      </c>
      <c r="Z120" s="65">
        <v>0</v>
      </c>
      <c r="AA120" s="65">
        <v>0.88888888888888884</v>
      </c>
      <c r="AB120" s="65">
        <v>0</v>
      </c>
      <c r="AC120" s="65">
        <v>0</v>
      </c>
      <c r="AD120" s="65">
        <v>0</v>
      </c>
      <c r="AE120" s="65">
        <v>0</v>
      </c>
      <c r="AF120" s="65">
        <v>0</v>
      </c>
      <c r="AG120" s="6">
        <v>3</v>
      </c>
      <c r="AH120" s="16">
        <v>0.27272727272727271</v>
      </c>
      <c r="AI120" s="17">
        <v>2</v>
      </c>
      <c r="AJ120" s="18">
        <v>9</v>
      </c>
      <c r="AK120" s="18">
        <v>4.4444444444444446</v>
      </c>
      <c r="AL120" s="15">
        <f t="shared" si="1"/>
        <v>2.0249999999999999</v>
      </c>
      <c r="AM120" s="19">
        <v>120000</v>
      </c>
      <c r="AN120" s="19">
        <v>122000</v>
      </c>
      <c r="AO120" s="15">
        <v>0.98145892561983472</v>
      </c>
      <c r="AP120" s="18">
        <v>4</v>
      </c>
      <c r="AQ120" s="20">
        <v>20.142857142857142</v>
      </c>
      <c r="AR120" s="16">
        <v>0.54545454545454541</v>
      </c>
      <c r="AS120" s="16">
        <v>0.45454545454545453</v>
      </c>
      <c r="AT120" s="16">
        <v>0</v>
      </c>
      <c r="AU120" s="16">
        <v>0</v>
      </c>
      <c r="AV120" s="66"/>
      <c r="AW120" s="66"/>
      <c r="AX120" s="66"/>
      <c r="AY120" s="66"/>
      <c r="AZ120" s="66"/>
      <c r="BA120" s="66"/>
      <c r="BB120" s="66"/>
      <c r="BC120" s="66"/>
      <c r="BD120" s="66"/>
      <c r="BE120" s="66"/>
      <c r="BF120" s="69"/>
      <c r="BG120" s="67"/>
      <c r="BH120" s="67"/>
      <c r="BI120" s="68"/>
      <c r="BJ120" s="67"/>
      <c r="BK120" s="67"/>
      <c r="BL120" s="67"/>
      <c r="BM120" s="67"/>
      <c r="BN120" s="67"/>
      <c r="BO120" s="67"/>
      <c r="BP120" s="67"/>
      <c r="BQ120" s="67"/>
      <c r="BR120" s="67"/>
      <c r="BS120" s="69"/>
      <c r="BT120" s="69"/>
      <c r="BU120" s="69"/>
      <c r="BV120" s="69"/>
      <c r="BW120" s="69"/>
      <c r="BX120" s="69"/>
      <c r="BY120" s="69"/>
      <c r="BZ120" s="69"/>
      <c r="CA120" s="69"/>
      <c r="CB120" s="69"/>
      <c r="CC120" s="70"/>
      <c r="CD120" s="70"/>
      <c r="CE120" s="71"/>
      <c r="CF120" s="71"/>
      <c r="CG120" s="71"/>
      <c r="CH120" s="71"/>
      <c r="CI120" s="71"/>
      <c r="CJ120" s="71"/>
      <c r="CK120" s="71"/>
      <c r="CL120" s="67"/>
      <c r="CM120" s="230"/>
      <c r="CN120" s="230"/>
      <c r="CO120" s="230"/>
      <c r="CP120" s="230"/>
      <c r="CQ120" s="230"/>
      <c r="CR120" s="230"/>
      <c r="CS120" s="230"/>
      <c r="CT120" s="230"/>
      <c r="CU120" s="69"/>
      <c r="CV120" s="73"/>
      <c r="CW120" s="74"/>
      <c r="CX120" s="74"/>
      <c r="CY120" s="67"/>
      <c r="CZ120" s="75"/>
      <c r="DA120" s="75"/>
      <c r="DB120" s="75"/>
      <c r="DC120" s="75"/>
      <c r="DD120" s="75"/>
      <c r="DE120" s="75"/>
      <c r="DF120" s="75"/>
      <c r="DG120" s="75"/>
      <c r="DH120" s="76"/>
      <c r="DI120" s="76"/>
      <c r="DJ120" s="76"/>
      <c r="DK120" s="76"/>
      <c r="DL120" s="76"/>
      <c r="DM120" s="76"/>
      <c r="DN120" s="76"/>
      <c r="DO120" s="76"/>
      <c r="DP120" s="71"/>
      <c r="DQ120" s="71"/>
      <c r="DR120" s="71"/>
      <c r="DS120" s="71"/>
      <c r="DT120" s="71"/>
      <c r="DU120" s="71"/>
      <c r="DV120" s="71"/>
      <c r="DW120" s="71"/>
      <c r="DX120" s="71"/>
      <c r="DY120" s="71"/>
      <c r="DZ120" s="71"/>
      <c r="EA120" s="71"/>
      <c r="EB120" s="71"/>
      <c r="EC120" s="77"/>
      <c r="ED120" s="77"/>
      <c r="EE120" s="77"/>
      <c r="EF120" s="77"/>
      <c r="EG120" s="78"/>
      <c r="EH120" s="79"/>
      <c r="EI120" s="57"/>
    </row>
    <row r="121" spans="1:139" x14ac:dyDescent="0.2">
      <c r="A121" s="57">
        <v>119</v>
      </c>
      <c r="B121" s="3" t="s">
        <v>628</v>
      </c>
      <c r="C121" s="80"/>
      <c r="D121" s="80"/>
      <c r="E121" s="80"/>
      <c r="F121" s="80"/>
      <c r="G121" s="80"/>
      <c r="H121" s="80"/>
      <c r="I121" s="6" t="s">
        <v>564</v>
      </c>
      <c r="J121" s="6" t="s">
        <v>561</v>
      </c>
      <c r="K121" s="6" t="s">
        <v>33</v>
      </c>
      <c r="L121" s="6" t="s">
        <v>33</v>
      </c>
      <c r="M121" s="6" t="s">
        <v>44</v>
      </c>
      <c r="N121" s="158" t="s">
        <v>33</v>
      </c>
      <c r="O121" s="29">
        <v>371</v>
      </c>
      <c r="P121" s="29">
        <v>843</v>
      </c>
      <c r="Q121" s="29">
        <v>66</v>
      </c>
      <c r="R121" s="30">
        <v>1284</v>
      </c>
      <c r="S121" s="94"/>
      <c r="T121" s="94"/>
      <c r="U121" s="94"/>
      <c r="V121" s="94"/>
      <c r="W121" s="94"/>
      <c r="X121" s="111">
        <v>1</v>
      </c>
      <c r="Y121" s="65">
        <v>0</v>
      </c>
      <c r="Z121" s="65">
        <v>0</v>
      </c>
      <c r="AA121" s="65">
        <v>1</v>
      </c>
      <c r="AB121" s="65">
        <v>0</v>
      </c>
      <c r="AC121" s="65">
        <v>0</v>
      </c>
      <c r="AD121" s="65">
        <v>0</v>
      </c>
      <c r="AE121" s="65">
        <v>0</v>
      </c>
      <c r="AF121" s="65">
        <v>0</v>
      </c>
      <c r="AG121" s="6">
        <v>1</v>
      </c>
      <c r="AH121" s="16">
        <v>1</v>
      </c>
      <c r="AI121" s="17">
        <v>2</v>
      </c>
      <c r="AJ121" s="18">
        <v>19</v>
      </c>
      <c r="AK121" s="18">
        <v>5</v>
      </c>
      <c r="AL121" s="15">
        <f t="shared" si="1"/>
        <v>3.8</v>
      </c>
      <c r="AM121" s="19">
        <v>19000</v>
      </c>
      <c r="AN121" s="19">
        <v>150000</v>
      </c>
      <c r="AO121" s="15">
        <v>0.12452000000000001</v>
      </c>
      <c r="AP121" s="18">
        <v>1</v>
      </c>
      <c r="AQ121" s="104"/>
      <c r="AR121" s="16">
        <v>0</v>
      </c>
      <c r="AS121" s="16">
        <v>1</v>
      </c>
      <c r="AT121" s="16">
        <v>0</v>
      </c>
      <c r="AU121" s="16">
        <v>0</v>
      </c>
      <c r="AV121" s="66"/>
      <c r="AW121" s="66"/>
      <c r="AX121" s="66"/>
      <c r="AY121" s="66"/>
      <c r="AZ121" s="66"/>
      <c r="BA121" s="66"/>
      <c r="BB121" s="66"/>
      <c r="BC121" s="66"/>
      <c r="BD121" s="66"/>
      <c r="BE121" s="66"/>
      <c r="BF121" s="69"/>
      <c r="BG121" s="67"/>
      <c r="BH121" s="67"/>
      <c r="BI121" s="68"/>
      <c r="BJ121" s="67"/>
      <c r="BK121" s="67"/>
      <c r="BL121" s="67"/>
      <c r="BM121" s="67"/>
      <c r="BN121" s="67"/>
      <c r="BO121" s="67"/>
      <c r="BP121" s="67"/>
      <c r="BQ121" s="67"/>
      <c r="BR121" s="67"/>
      <c r="BS121" s="69"/>
      <c r="BT121" s="69"/>
      <c r="BU121" s="69"/>
      <c r="BV121" s="69"/>
      <c r="BW121" s="69"/>
      <c r="BX121" s="69"/>
      <c r="BY121" s="69"/>
      <c r="BZ121" s="69"/>
      <c r="CA121" s="69"/>
      <c r="CB121" s="69"/>
      <c r="CC121" s="70"/>
      <c r="CD121" s="70"/>
      <c r="CE121" s="71"/>
      <c r="CF121" s="71"/>
      <c r="CG121" s="71"/>
      <c r="CH121" s="71"/>
      <c r="CI121" s="71"/>
      <c r="CJ121" s="71"/>
      <c r="CK121" s="71"/>
      <c r="CL121" s="67"/>
      <c r="CM121" s="72"/>
      <c r="CN121" s="72"/>
      <c r="CO121" s="72"/>
      <c r="CP121" s="72"/>
      <c r="CQ121" s="72"/>
      <c r="CR121" s="72"/>
      <c r="CS121" s="72"/>
      <c r="CT121" s="72"/>
      <c r="CU121" s="69"/>
      <c r="CV121" s="73"/>
      <c r="CW121" s="74"/>
      <c r="CX121" s="74"/>
      <c r="CY121" s="67"/>
      <c r="CZ121" s="75"/>
      <c r="DA121" s="75"/>
      <c r="DB121" s="75"/>
      <c r="DC121" s="75"/>
      <c r="DD121" s="75"/>
      <c r="DE121" s="75"/>
      <c r="DF121" s="75"/>
      <c r="DG121" s="75"/>
      <c r="DH121" s="76"/>
      <c r="DI121" s="76"/>
      <c r="DJ121" s="76"/>
      <c r="DK121" s="76"/>
      <c r="DL121" s="76"/>
      <c r="DM121" s="76"/>
      <c r="DN121" s="76"/>
      <c r="DO121" s="76"/>
      <c r="DP121" s="71"/>
      <c r="DQ121" s="71"/>
      <c r="DR121" s="71"/>
      <c r="DS121" s="71"/>
      <c r="DT121" s="71"/>
      <c r="DU121" s="71"/>
      <c r="DV121" s="71"/>
      <c r="DW121" s="71"/>
      <c r="DX121" s="71"/>
      <c r="DY121" s="71"/>
      <c r="DZ121" s="71"/>
      <c r="EA121" s="71"/>
      <c r="EB121" s="71"/>
      <c r="EC121" s="77"/>
      <c r="ED121" s="77"/>
      <c r="EE121" s="77"/>
      <c r="EF121" s="77"/>
      <c r="EG121" s="78"/>
      <c r="EH121" s="79"/>
      <c r="EI121" s="57"/>
    </row>
    <row r="122" spans="1:139" x14ac:dyDescent="0.2">
      <c r="A122" s="57">
        <v>120</v>
      </c>
      <c r="B122" s="3" t="s">
        <v>629</v>
      </c>
      <c r="C122" s="80"/>
      <c r="D122" s="80"/>
      <c r="E122" s="80"/>
      <c r="F122" s="80"/>
      <c r="G122" s="80"/>
      <c r="H122" s="80"/>
      <c r="I122" s="6" t="s">
        <v>564</v>
      </c>
      <c r="J122" s="6" t="s">
        <v>561</v>
      </c>
      <c r="K122" s="6" t="s">
        <v>33</v>
      </c>
      <c r="L122" s="6" t="s">
        <v>33</v>
      </c>
      <c r="M122" s="6" t="s">
        <v>44</v>
      </c>
      <c r="N122" s="158" t="s">
        <v>33</v>
      </c>
      <c r="O122" s="29">
        <v>860</v>
      </c>
      <c r="P122" s="29">
        <v>1541</v>
      </c>
      <c r="Q122" s="29">
        <v>146</v>
      </c>
      <c r="R122" s="30">
        <v>2682</v>
      </c>
      <c r="S122" s="94"/>
      <c r="T122" s="94"/>
      <c r="U122" s="94"/>
      <c r="V122" s="94"/>
      <c r="W122" s="94"/>
      <c r="X122" s="111">
        <v>1</v>
      </c>
      <c r="Y122" s="65">
        <v>0</v>
      </c>
      <c r="Z122" s="65">
        <v>0</v>
      </c>
      <c r="AA122" s="65">
        <v>1</v>
      </c>
      <c r="AB122" s="65">
        <v>0</v>
      </c>
      <c r="AC122" s="65">
        <v>0</v>
      </c>
      <c r="AD122" s="65">
        <v>0</v>
      </c>
      <c r="AE122" s="65">
        <v>0</v>
      </c>
      <c r="AF122" s="65">
        <v>0</v>
      </c>
      <c r="AG122" s="6">
        <v>1</v>
      </c>
      <c r="AH122" s="16">
        <v>1</v>
      </c>
      <c r="AI122" s="17">
        <v>2</v>
      </c>
      <c r="AJ122" s="18">
        <v>12</v>
      </c>
      <c r="AK122" s="18">
        <v>5</v>
      </c>
      <c r="AL122" s="15">
        <f t="shared" si="1"/>
        <v>2.4</v>
      </c>
      <c r="AM122" s="19">
        <v>20000</v>
      </c>
      <c r="AN122" s="19">
        <v>150000</v>
      </c>
      <c r="AO122" s="15">
        <v>0.13066</v>
      </c>
      <c r="AP122" s="18">
        <v>3</v>
      </c>
      <c r="AQ122" s="20">
        <v>23</v>
      </c>
      <c r="AR122" s="16">
        <v>0</v>
      </c>
      <c r="AS122" s="16">
        <v>1</v>
      </c>
      <c r="AT122" s="16">
        <v>0</v>
      </c>
      <c r="AU122" s="16">
        <v>0</v>
      </c>
      <c r="AV122" s="66"/>
      <c r="AW122" s="66"/>
      <c r="AX122" s="66"/>
      <c r="AY122" s="66"/>
      <c r="AZ122" s="66"/>
      <c r="BA122" s="66"/>
      <c r="BB122" s="66"/>
      <c r="BC122" s="66"/>
      <c r="BD122" s="66"/>
      <c r="BE122" s="66"/>
      <c r="BF122" s="69"/>
      <c r="BG122" s="67"/>
      <c r="BH122" s="67"/>
      <c r="BI122" s="68"/>
      <c r="BJ122" s="67"/>
      <c r="BK122" s="67"/>
      <c r="BL122" s="67"/>
      <c r="BM122" s="67"/>
      <c r="BN122" s="67"/>
      <c r="BO122" s="67"/>
      <c r="BP122" s="67"/>
      <c r="BQ122" s="67"/>
      <c r="BR122" s="67"/>
      <c r="BS122" s="69"/>
      <c r="BT122" s="69"/>
      <c r="BU122" s="69"/>
      <c r="BV122" s="69"/>
      <c r="BW122" s="69"/>
      <c r="BX122" s="69"/>
      <c r="BY122" s="69"/>
      <c r="BZ122" s="69"/>
      <c r="CA122" s="69"/>
      <c r="CB122" s="69"/>
      <c r="CC122" s="70"/>
      <c r="CD122" s="70"/>
      <c r="CE122" s="71"/>
      <c r="CF122" s="71"/>
      <c r="CG122" s="71"/>
      <c r="CH122" s="71"/>
      <c r="CI122" s="71"/>
      <c r="CJ122" s="71"/>
      <c r="CK122" s="71"/>
      <c r="CL122" s="67"/>
      <c r="CM122" s="72"/>
      <c r="CN122" s="72"/>
      <c r="CO122" s="72"/>
      <c r="CP122" s="72"/>
      <c r="CQ122" s="72"/>
      <c r="CR122" s="72"/>
      <c r="CS122" s="72"/>
      <c r="CT122" s="72"/>
      <c r="CU122" s="69"/>
      <c r="CV122" s="73"/>
      <c r="CW122" s="74"/>
      <c r="CX122" s="74"/>
      <c r="CY122" s="67"/>
      <c r="CZ122" s="75"/>
      <c r="DA122" s="75"/>
      <c r="DB122" s="75"/>
      <c r="DC122" s="75"/>
      <c r="DD122" s="75"/>
      <c r="DE122" s="75"/>
      <c r="DF122" s="75"/>
      <c r="DG122" s="75"/>
      <c r="DH122" s="76"/>
      <c r="DI122" s="76"/>
      <c r="DJ122" s="76"/>
      <c r="DK122" s="76"/>
      <c r="DL122" s="76"/>
      <c r="DM122" s="76"/>
      <c r="DN122" s="76"/>
      <c r="DO122" s="76"/>
      <c r="DP122" s="71"/>
      <c r="DQ122" s="71"/>
      <c r="DR122" s="71"/>
      <c r="DS122" s="71"/>
      <c r="DT122" s="71"/>
      <c r="DU122" s="71"/>
      <c r="DV122" s="71"/>
      <c r="DW122" s="71"/>
      <c r="DX122" s="71"/>
      <c r="DY122" s="71"/>
      <c r="DZ122" s="71"/>
      <c r="EA122" s="71"/>
      <c r="EB122" s="71"/>
      <c r="EC122" s="77"/>
      <c r="ED122" s="77"/>
      <c r="EE122" s="77"/>
      <c r="EF122" s="77"/>
      <c r="EG122" s="78"/>
      <c r="EH122" s="79"/>
      <c r="EI122" s="57"/>
    </row>
    <row r="123" spans="1:139" x14ac:dyDescent="0.2">
      <c r="A123" s="57">
        <v>121</v>
      </c>
      <c r="B123" s="3" t="s">
        <v>630</v>
      </c>
      <c r="C123" s="80"/>
      <c r="D123" s="80"/>
      <c r="E123" s="80"/>
      <c r="F123" s="80"/>
      <c r="G123" s="80"/>
      <c r="H123" s="80"/>
      <c r="I123" s="6" t="s">
        <v>564</v>
      </c>
      <c r="J123" s="6" t="s">
        <v>561</v>
      </c>
      <c r="K123" s="6" t="s">
        <v>33</v>
      </c>
      <c r="L123" s="6" t="s">
        <v>33</v>
      </c>
      <c r="M123" s="6" t="s">
        <v>44</v>
      </c>
      <c r="N123" s="158" t="s">
        <v>33</v>
      </c>
      <c r="O123" s="29">
        <v>10284</v>
      </c>
      <c r="P123" s="29">
        <v>47563</v>
      </c>
      <c r="Q123" s="29">
        <v>8280</v>
      </c>
      <c r="R123" s="30">
        <v>74011</v>
      </c>
      <c r="S123" s="94"/>
      <c r="T123" s="94"/>
      <c r="U123" s="94"/>
      <c r="V123" s="94"/>
      <c r="W123" s="94"/>
      <c r="X123" s="111">
        <v>4</v>
      </c>
      <c r="Y123" s="65">
        <v>0.25</v>
      </c>
      <c r="Z123" s="65">
        <v>0</v>
      </c>
      <c r="AA123" s="65">
        <v>0.75</v>
      </c>
      <c r="AB123" s="65">
        <v>0</v>
      </c>
      <c r="AC123" s="65">
        <v>0</v>
      </c>
      <c r="AD123" s="65">
        <v>0</v>
      </c>
      <c r="AE123" s="65">
        <v>0</v>
      </c>
      <c r="AF123" s="65">
        <v>0</v>
      </c>
      <c r="AG123" s="6">
        <v>4</v>
      </c>
      <c r="AH123" s="16">
        <v>1</v>
      </c>
      <c r="AI123" s="17">
        <v>2</v>
      </c>
      <c r="AJ123" s="18">
        <v>5</v>
      </c>
      <c r="AK123" s="18">
        <v>4.25</v>
      </c>
      <c r="AL123" s="15">
        <f t="shared" si="1"/>
        <v>1.1764705882352942</v>
      </c>
      <c r="AM123" s="19">
        <v>43000</v>
      </c>
      <c r="AN123" s="19">
        <v>113000</v>
      </c>
      <c r="AO123" s="15">
        <v>0.38640000000000002</v>
      </c>
      <c r="AP123" s="18">
        <v>3.5</v>
      </c>
      <c r="AQ123" s="20">
        <v>8</v>
      </c>
      <c r="AR123" s="16">
        <v>0</v>
      </c>
      <c r="AS123" s="16">
        <v>1</v>
      </c>
      <c r="AT123" s="16">
        <v>0</v>
      </c>
      <c r="AU123" s="16">
        <v>0</v>
      </c>
      <c r="AV123" s="66"/>
      <c r="AW123" s="66"/>
      <c r="AX123" s="66"/>
      <c r="AY123" s="66"/>
      <c r="AZ123" s="66"/>
      <c r="BA123" s="66"/>
      <c r="BB123" s="66"/>
      <c r="BC123" s="66"/>
      <c r="BD123" s="66"/>
      <c r="BE123" s="66"/>
      <c r="BF123" s="69"/>
      <c r="BG123" s="67"/>
      <c r="BH123" s="67"/>
      <c r="BI123" s="68"/>
      <c r="BJ123" s="67"/>
      <c r="BK123" s="67"/>
      <c r="BL123" s="67"/>
      <c r="BM123" s="67"/>
      <c r="BN123" s="67"/>
      <c r="BO123" s="67"/>
      <c r="BP123" s="67"/>
      <c r="BQ123" s="67"/>
      <c r="BR123" s="67"/>
      <c r="BS123" s="69"/>
      <c r="BT123" s="69"/>
      <c r="BU123" s="69"/>
      <c r="BV123" s="69"/>
      <c r="BW123" s="69"/>
      <c r="BX123" s="69"/>
      <c r="BY123" s="69"/>
      <c r="BZ123" s="69"/>
      <c r="CA123" s="69"/>
      <c r="CB123" s="69"/>
      <c r="CC123" s="70"/>
      <c r="CD123" s="70"/>
      <c r="CE123" s="71"/>
      <c r="CF123" s="71"/>
      <c r="CG123" s="71"/>
      <c r="CH123" s="71"/>
      <c r="CI123" s="71"/>
      <c r="CJ123" s="71"/>
      <c r="CK123" s="71"/>
      <c r="CL123" s="67"/>
      <c r="CM123" s="72"/>
      <c r="CN123" s="72"/>
      <c r="CO123" s="72"/>
      <c r="CP123" s="72"/>
      <c r="CQ123" s="72"/>
      <c r="CR123" s="72"/>
      <c r="CS123" s="72"/>
      <c r="CT123" s="72"/>
      <c r="CU123" s="69"/>
      <c r="CV123" s="73"/>
      <c r="CW123" s="74"/>
      <c r="CX123" s="74"/>
      <c r="CY123" s="67"/>
      <c r="CZ123" s="75"/>
      <c r="DA123" s="75"/>
      <c r="DB123" s="75"/>
      <c r="DC123" s="75"/>
      <c r="DD123" s="75"/>
      <c r="DE123" s="75"/>
      <c r="DF123" s="75"/>
      <c r="DG123" s="75"/>
      <c r="DH123" s="76"/>
      <c r="DI123" s="76"/>
      <c r="DJ123" s="76"/>
      <c r="DK123" s="76"/>
      <c r="DL123" s="76"/>
      <c r="DM123" s="76"/>
      <c r="DN123" s="76"/>
      <c r="DO123" s="76"/>
      <c r="DP123" s="71"/>
      <c r="DQ123" s="71"/>
      <c r="DR123" s="71"/>
      <c r="DS123" s="71"/>
      <c r="DT123" s="71"/>
      <c r="DU123" s="71"/>
      <c r="DV123" s="71"/>
      <c r="DW123" s="71"/>
      <c r="DX123" s="71"/>
      <c r="DY123" s="71"/>
      <c r="DZ123" s="71"/>
      <c r="EA123" s="71"/>
      <c r="EB123" s="71"/>
      <c r="EC123" s="77"/>
      <c r="ED123" s="77"/>
      <c r="EE123" s="77"/>
      <c r="EF123" s="77"/>
      <c r="EG123" s="78"/>
      <c r="EH123" s="79"/>
      <c r="EI123" s="57"/>
    </row>
    <row r="124" spans="1:139" x14ac:dyDescent="0.2">
      <c r="A124" s="57">
        <v>122</v>
      </c>
      <c r="B124" s="3" t="s">
        <v>632</v>
      </c>
      <c r="C124" s="80"/>
      <c r="D124" s="80"/>
      <c r="E124" s="80"/>
      <c r="F124" s="80"/>
      <c r="G124" s="80"/>
      <c r="H124" s="80"/>
      <c r="I124" s="6" t="s">
        <v>564</v>
      </c>
      <c r="J124" s="6" t="s">
        <v>561</v>
      </c>
      <c r="K124" s="6" t="s">
        <v>33</v>
      </c>
      <c r="L124" s="6" t="s">
        <v>33</v>
      </c>
      <c r="M124" s="6" t="s">
        <v>44</v>
      </c>
      <c r="N124" s="158" t="s">
        <v>33</v>
      </c>
      <c r="O124" s="29">
        <v>617</v>
      </c>
      <c r="P124" s="29">
        <v>4100</v>
      </c>
      <c r="Q124" s="29">
        <v>200</v>
      </c>
      <c r="R124" s="30">
        <v>11314</v>
      </c>
      <c r="S124" s="94"/>
      <c r="T124" s="94"/>
      <c r="U124" s="94"/>
      <c r="V124" s="94"/>
      <c r="W124" s="94"/>
      <c r="X124" s="111">
        <v>0</v>
      </c>
      <c r="Y124" s="65">
        <v>0</v>
      </c>
      <c r="Z124" s="65">
        <v>0</v>
      </c>
      <c r="AA124" s="65">
        <v>1</v>
      </c>
      <c r="AB124" s="65">
        <v>0</v>
      </c>
      <c r="AC124" s="65">
        <v>0</v>
      </c>
      <c r="AD124" s="65">
        <v>0</v>
      </c>
      <c r="AE124" s="65">
        <v>0</v>
      </c>
      <c r="AF124" s="65">
        <v>0</v>
      </c>
      <c r="AG124" s="77"/>
      <c r="AH124" s="99"/>
      <c r="AI124" s="100"/>
      <c r="AJ124" s="18">
        <v>13.5</v>
      </c>
      <c r="AK124" s="18">
        <v>4</v>
      </c>
      <c r="AL124" s="15">
        <f t="shared" si="1"/>
        <v>3.375</v>
      </c>
      <c r="AM124" s="19">
        <v>57000</v>
      </c>
      <c r="AN124" s="19">
        <v>100000</v>
      </c>
      <c r="AO124" s="15">
        <v>0.57480500000000001</v>
      </c>
      <c r="AP124" s="18">
        <v>3.5</v>
      </c>
      <c r="AQ124" s="104"/>
      <c r="AR124" s="16">
        <v>0</v>
      </c>
      <c r="AS124" s="16">
        <v>1</v>
      </c>
      <c r="AT124" s="16">
        <v>0</v>
      </c>
      <c r="AU124" s="16">
        <v>0</v>
      </c>
      <c r="AV124" s="66"/>
      <c r="AW124" s="66"/>
      <c r="AX124" s="66"/>
      <c r="AY124" s="66"/>
      <c r="AZ124" s="66"/>
      <c r="BA124" s="66"/>
      <c r="BB124" s="66"/>
      <c r="BC124" s="66"/>
      <c r="BD124" s="66"/>
      <c r="BE124" s="66"/>
      <c r="BF124" s="69"/>
      <c r="BG124" s="67"/>
      <c r="BH124" s="67"/>
      <c r="BI124" s="68"/>
      <c r="BJ124" s="67"/>
      <c r="BK124" s="67"/>
      <c r="BL124" s="67"/>
      <c r="BM124" s="67"/>
      <c r="BN124" s="67"/>
      <c r="BO124" s="67"/>
      <c r="BP124" s="67"/>
      <c r="BQ124" s="67"/>
      <c r="BR124" s="67"/>
      <c r="BS124" s="69"/>
      <c r="BT124" s="69"/>
      <c r="BU124" s="69"/>
      <c r="BV124" s="69"/>
      <c r="BW124" s="69"/>
      <c r="BX124" s="69"/>
      <c r="BY124" s="69"/>
      <c r="BZ124" s="69"/>
      <c r="CA124" s="69"/>
      <c r="CB124" s="69"/>
      <c r="CC124" s="70"/>
      <c r="CD124" s="70"/>
      <c r="CE124" s="71"/>
      <c r="CF124" s="71"/>
      <c r="CG124" s="71"/>
      <c r="CH124" s="71"/>
      <c r="CI124" s="71"/>
      <c r="CJ124" s="71"/>
      <c r="CK124" s="71"/>
      <c r="CL124" s="67"/>
      <c r="CM124" s="72"/>
      <c r="CN124" s="72"/>
      <c r="CO124" s="72"/>
      <c r="CP124" s="72"/>
      <c r="CQ124" s="72"/>
      <c r="CR124" s="72"/>
      <c r="CS124" s="72"/>
      <c r="CT124" s="72"/>
      <c r="CU124" s="69"/>
      <c r="CV124" s="73"/>
      <c r="CW124" s="74"/>
      <c r="CX124" s="74"/>
      <c r="CY124" s="67"/>
      <c r="CZ124" s="75"/>
      <c r="DA124" s="75"/>
      <c r="DB124" s="75"/>
      <c r="DC124" s="75"/>
      <c r="DD124" s="75"/>
      <c r="DE124" s="75"/>
      <c r="DF124" s="75"/>
      <c r="DG124" s="75"/>
      <c r="DH124" s="76"/>
      <c r="DI124" s="76"/>
      <c r="DJ124" s="76"/>
      <c r="DK124" s="76"/>
      <c r="DL124" s="76"/>
      <c r="DM124" s="76"/>
      <c r="DN124" s="76"/>
      <c r="DO124" s="76"/>
      <c r="DP124" s="71"/>
      <c r="DQ124" s="71"/>
      <c r="DR124" s="71"/>
      <c r="DS124" s="71"/>
      <c r="DT124" s="71"/>
      <c r="DU124" s="71"/>
      <c r="DV124" s="71"/>
      <c r="DW124" s="71"/>
      <c r="DX124" s="71"/>
      <c r="DY124" s="71"/>
      <c r="DZ124" s="71"/>
      <c r="EA124" s="71"/>
      <c r="EB124" s="71"/>
      <c r="EC124" s="77"/>
      <c r="ED124" s="77"/>
      <c r="EE124" s="77"/>
      <c r="EF124" s="77"/>
      <c r="EG124" s="78"/>
      <c r="EH124" s="79"/>
      <c r="EI124" s="57"/>
    </row>
    <row r="125" spans="1:139" x14ac:dyDescent="0.2">
      <c r="A125" s="57">
        <v>123</v>
      </c>
      <c r="B125" s="3" t="s">
        <v>633</v>
      </c>
      <c r="C125" s="80"/>
      <c r="D125" s="80"/>
      <c r="E125" s="80"/>
      <c r="F125" s="80"/>
      <c r="G125" s="80"/>
      <c r="H125" s="80"/>
      <c r="I125" s="6" t="s">
        <v>564</v>
      </c>
      <c r="J125" s="6" t="s">
        <v>561</v>
      </c>
      <c r="K125" s="6" t="s">
        <v>33</v>
      </c>
      <c r="L125" s="6" t="s">
        <v>33</v>
      </c>
      <c r="M125" s="6" t="s">
        <v>44</v>
      </c>
      <c r="N125" s="158" t="s">
        <v>33</v>
      </c>
      <c r="O125" s="29">
        <v>2972</v>
      </c>
      <c r="P125" s="29">
        <v>41101</v>
      </c>
      <c r="Q125" s="29">
        <v>3585</v>
      </c>
      <c r="R125" s="30">
        <v>9596</v>
      </c>
      <c r="S125" s="94"/>
      <c r="T125" s="94"/>
      <c r="U125" s="94"/>
      <c r="V125" s="94"/>
      <c r="W125" s="94"/>
      <c r="X125" s="111">
        <v>4</v>
      </c>
      <c r="Y125" s="65">
        <v>0</v>
      </c>
      <c r="Z125" s="65">
        <v>0</v>
      </c>
      <c r="AA125" s="65">
        <v>1</v>
      </c>
      <c r="AB125" s="65">
        <v>0</v>
      </c>
      <c r="AC125" s="65">
        <v>0</v>
      </c>
      <c r="AD125" s="65">
        <v>0</v>
      </c>
      <c r="AE125" s="65">
        <v>0</v>
      </c>
      <c r="AF125" s="65">
        <v>0</v>
      </c>
      <c r="AG125" s="77"/>
      <c r="AH125" s="99"/>
      <c r="AI125" s="100"/>
      <c r="AJ125" s="18">
        <v>10.666666666666666</v>
      </c>
      <c r="AK125" s="18">
        <v>4.333333333333333</v>
      </c>
      <c r="AL125" s="15">
        <f t="shared" si="1"/>
        <v>2.4615384615384617</v>
      </c>
      <c r="AM125" s="19">
        <v>163000</v>
      </c>
      <c r="AN125" s="19">
        <v>117000</v>
      </c>
      <c r="AO125" s="15">
        <v>1.4013114285714285</v>
      </c>
      <c r="AP125" s="18">
        <v>4</v>
      </c>
      <c r="AQ125" s="104"/>
      <c r="AR125" s="16">
        <v>0.66666666666666663</v>
      </c>
      <c r="AS125" s="16">
        <v>0.33333333333333331</v>
      </c>
      <c r="AT125" s="16">
        <v>0</v>
      </c>
      <c r="AU125" s="16">
        <v>0</v>
      </c>
      <c r="AV125" s="66"/>
      <c r="AW125" s="66"/>
      <c r="AX125" s="66"/>
      <c r="AY125" s="66"/>
      <c r="AZ125" s="66"/>
      <c r="BA125" s="66"/>
      <c r="BB125" s="66"/>
      <c r="BC125" s="66"/>
      <c r="BD125" s="66"/>
      <c r="BE125" s="66"/>
      <c r="BF125" s="69"/>
      <c r="BG125" s="67"/>
      <c r="BH125" s="67"/>
      <c r="BI125" s="68"/>
      <c r="BJ125" s="67"/>
      <c r="BK125" s="67"/>
      <c r="BL125" s="67"/>
      <c r="BM125" s="67"/>
      <c r="BN125" s="67"/>
      <c r="BO125" s="67"/>
      <c r="BP125" s="67"/>
      <c r="BQ125" s="67"/>
      <c r="BR125" s="67"/>
      <c r="BS125" s="69"/>
      <c r="BT125" s="69"/>
      <c r="BU125" s="69"/>
      <c r="BV125" s="69"/>
      <c r="BW125" s="69"/>
      <c r="BX125" s="69"/>
      <c r="BY125" s="69"/>
      <c r="BZ125" s="69"/>
      <c r="CA125" s="69"/>
      <c r="CB125" s="69"/>
      <c r="CC125" s="70"/>
      <c r="CD125" s="70"/>
      <c r="CE125" s="71"/>
      <c r="CF125" s="71"/>
      <c r="CG125" s="71"/>
      <c r="CH125" s="71"/>
      <c r="CI125" s="71"/>
      <c r="CJ125" s="71"/>
      <c r="CK125" s="71"/>
      <c r="CL125" s="67"/>
      <c r="CM125" s="72"/>
      <c r="CN125" s="72"/>
      <c r="CO125" s="72"/>
      <c r="CP125" s="72"/>
      <c r="CQ125" s="72"/>
      <c r="CR125" s="72"/>
      <c r="CS125" s="72"/>
      <c r="CT125" s="72"/>
      <c r="CU125" s="69"/>
      <c r="CV125" s="73"/>
      <c r="CW125" s="74"/>
      <c r="CX125" s="74"/>
      <c r="CY125" s="67"/>
      <c r="CZ125" s="75"/>
      <c r="DA125" s="75"/>
      <c r="DB125" s="75"/>
      <c r="DC125" s="75"/>
      <c r="DD125" s="75"/>
      <c r="DE125" s="75"/>
      <c r="DF125" s="75"/>
      <c r="DG125" s="75"/>
      <c r="DH125" s="76"/>
      <c r="DI125" s="76"/>
      <c r="DJ125" s="76"/>
      <c r="DK125" s="76"/>
      <c r="DL125" s="76"/>
      <c r="DM125" s="76"/>
      <c r="DN125" s="76"/>
      <c r="DO125" s="76"/>
      <c r="DP125" s="71"/>
      <c r="DQ125" s="71"/>
      <c r="DR125" s="71"/>
      <c r="DS125" s="71"/>
      <c r="DT125" s="71"/>
      <c r="DU125" s="71"/>
      <c r="DV125" s="71"/>
      <c r="DW125" s="71"/>
      <c r="DX125" s="71"/>
      <c r="DY125" s="71"/>
      <c r="DZ125" s="71"/>
      <c r="EA125" s="71"/>
      <c r="EB125" s="71"/>
      <c r="EC125" s="77"/>
      <c r="ED125" s="77"/>
      <c r="EE125" s="77"/>
      <c r="EF125" s="77"/>
      <c r="EG125" s="78"/>
      <c r="EH125" s="79"/>
      <c r="EI125" s="57"/>
    </row>
    <row r="126" spans="1:139" x14ac:dyDescent="0.2">
      <c r="A126" s="57">
        <v>124</v>
      </c>
      <c r="B126" s="3" t="s">
        <v>634</v>
      </c>
      <c r="C126" s="80"/>
      <c r="D126" s="80"/>
      <c r="E126" s="80"/>
      <c r="F126" s="80"/>
      <c r="G126" s="80"/>
      <c r="H126" s="80"/>
      <c r="I126" s="6" t="s">
        <v>564</v>
      </c>
      <c r="J126" s="6" t="s">
        <v>561</v>
      </c>
      <c r="K126" s="6" t="s">
        <v>33</v>
      </c>
      <c r="L126" s="6" t="s">
        <v>33</v>
      </c>
      <c r="M126" s="6" t="s">
        <v>44</v>
      </c>
      <c r="N126" s="158" t="s">
        <v>33</v>
      </c>
      <c r="O126" s="29">
        <v>326</v>
      </c>
      <c r="P126" s="29">
        <v>1669</v>
      </c>
      <c r="Q126" s="29">
        <v>64</v>
      </c>
      <c r="R126" s="30">
        <v>11955</v>
      </c>
      <c r="S126" s="94"/>
      <c r="T126" s="94"/>
      <c r="U126" s="94"/>
      <c r="V126" s="94"/>
      <c r="W126" s="94"/>
      <c r="X126" s="111">
        <v>1</v>
      </c>
      <c r="Y126" s="65">
        <v>0</v>
      </c>
      <c r="Z126" s="65">
        <v>0</v>
      </c>
      <c r="AA126" s="65">
        <v>1</v>
      </c>
      <c r="AB126" s="65">
        <v>0</v>
      </c>
      <c r="AC126" s="65">
        <v>0</v>
      </c>
      <c r="AD126" s="65">
        <v>0</v>
      </c>
      <c r="AE126" s="65">
        <v>0</v>
      </c>
      <c r="AF126" s="65">
        <v>0</v>
      </c>
      <c r="AG126" s="6">
        <v>1</v>
      </c>
      <c r="AH126" s="16">
        <v>1</v>
      </c>
      <c r="AI126" s="17">
        <v>2</v>
      </c>
      <c r="AJ126" s="18">
        <v>1</v>
      </c>
      <c r="AK126" s="18">
        <v>5</v>
      </c>
      <c r="AL126" s="15">
        <f t="shared" si="1"/>
        <v>0.2</v>
      </c>
      <c r="AM126" s="19">
        <v>5000</v>
      </c>
      <c r="AN126" s="19">
        <v>150000</v>
      </c>
      <c r="AO126" s="15">
        <v>3.0640000000000001E-2</v>
      </c>
      <c r="AP126" s="18">
        <v>5</v>
      </c>
      <c r="AQ126" s="104"/>
      <c r="AR126" s="16">
        <v>0</v>
      </c>
      <c r="AS126" s="16">
        <v>1</v>
      </c>
      <c r="AT126" s="16">
        <v>0</v>
      </c>
      <c r="AU126" s="16">
        <v>0</v>
      </c>
      <c r="AV126" s="66"/>
      <c r="AW126" s="66"/>
      <c r="AX126" s="66"/>
      <c r="AY126" s="66"/>
      <c r="AZ126" s="66"/>
      <c r="BA126" s="66"/>
      <c r="BB126" s="66"/>
      <c r="BC126" s="66"/>
      <c r="BD126" s="66"/>
      <c r="BE126" s="66"/>
      <c r="BF126" s="69"/>
      <c r="BG126" s="67"/>
      <c r="BH126" s="67"/>
      <c r="BI126" s="68"/>
      <c r="BJ126" s="67"/>
      <c r="BK126" s="67"/>
      <c r="BL126" s="67"/>
      <c r="BM126" s="67"/>
      <c r="BN126" s="67"/>
      <c r="BO126" s="67"/>
      <c r="BP126" s="67"/>
      <c r="BQ126" s="67"/>
      <c r="BR126" s="67"/>
      <c r="BS126" s="69"/>
      <c r="BT126" s="69"/>
      <c r="BU126" s="69"/>
      <c r="BV126" s="69"/>
      <c r="BW126" s="69"/>
      <c r="BX126" s="69"/>
      <c r="BY126" s="69"/>
      <c r="BZ126" s="69"/>
      <c r="CA126" s="69"/>
      <c r="CB126" s="69"/>
      <c r="CC126" s="70"/>
      <c r="CD126" s="70"/>
      <c r="CE126" s="71"/>
      <c r="CF126" s="71"/>
      <c r="CG126" s="71"/>
      <c r="CH126" s="71"/>
      <c r="CI126" s="71"/>
      <c r="CJ126" s="71"/>
      <c r="CK126" s="71"/>
      <c r="CL126" s="67"/>
      <c r="CM126" s="72"/>
      <c r="CN126" s="72"/>
      <c r="CO126" s="72"/>
      <c r="CP126" s="72"/>
      <c r="CQ126" s="72"/>
      <c r="CR126" s="72"/>
      <c r="CS126" s="72"/>
      <c r="CT126" s="72"/>
      <c r="CU126" s="69"/>
      <c r="CV126" s="73"/>
      <c r="CW126" s="74"/>
      <c r="CX126" s="74"/>
      <c r="CY126" s="67"/>
      <c r="CZ126" s="75"/>
      <c r="DA126" s="75"/>
      <c r="DB126" s="75"/>
      <c r="DC126" s="75"/>
      <c r="DD126" s="75"/>
      <c r="DE126" s="75"/>
      <c r="DF126" s="75"/>
      <c r="DG126" s="75"/>
      <c r="DH126" s="76"/>
      <c r="DI126" s="76"/>
      <c r="DJ126" s="76"/>
      <c r="DK126" s="76"/>
      <c r="DL126" s="76"/>
      <c r="DM126" s="76"/>
      <c r="DN126" s="76"/>
      <c r="DO126" s="76"/>
      <c r="DP126" s="71"/>
      <c r="DQ126" s="71"/>
      <c r="DR126" s="71"/>
      <c r="DS126" s="71"/>
      <c r="DT126" s="71"/>
      <c r="DU126" s="71"/>
      <c r="DV126" s="71"/>
      <c r="DW126" s="71"/>
      <c r="DX126" s="71"/>
      <c r="DY126" s="71"/>
      <c r="DZ126" s="71"/>
      <c r="EA126" s="71"/>
      <c r="EB126" s="71"/>
      <c r="EC126" s="77"/>
      <c r="ED126" s="77"/>
      <c r="EE126" s="77"/>
      <c r="EF126" s="77"/>
      <c r="EG126" s="78"/>
      <c r="EH126" s="79"/>
      <c r="EI126" s="57"/>
    </row>
    <row r="127" spans="1:139" x14ac:dyDescent="0.2">
      <c r="A127" s="57">
        <v>125</v>
      </c>
      <c r="B127" s="3" t="s">
        <v>635</v>
      </c>
      <c r="C127" s="80"/>
      <c r="D127" s="80"/>
      <c r="E127" s="80"/>
      <c r="F127" s="80"/>
      <c r="G127" s="80"/>
      <c r="H127" s="80"/>
      <c r="I127" s="6" t="s">
        <v>564</v>
      </c>
      <c r="J127" s="6" t="s">
        <v>561</v>
      </c>
      <c r="K127" s="6" t="s">
        <v>33</v>
      </c>
      <c r="L127" s="6" t="s">
        <v>33</v>
      </c>
      <c r="M127" s="6" t="s">
        <v>44</v>
      </c>
      <c r="N127" s="158" t="s">
        <v>33</v>
      </c>
      <c r="O127" s="29">
        <v>8086</v>
      </c>
      <c r="P127" s="29">
        <v>109632</v>
      </c>
      <c r="Q127" s="29">
        <v>8262</v>
      </c>
      <c r="R127" s="30">
        <v>694128</v>
      </c>
      <c r="S127" s="94"/>
      <c r="T127" s="94"/>
      <c r="U127" s="94"/>
      <c r="V127" s="94"/>
      <c r="W127" s="94"/>
      <c r="X127" s="111">
        <v>9</v>
      </c>
      <c r="Y127" s="65">
        <v>0</v>
      </c>
      <c r="Z127" s="65">
        <v>0.1</v>
      </c>
      <c r="AA127" s="65">
        <v>0.9</v>
      </c>
      <c r="AB127" s="65">
        <v>0</v>
      </c>
      <c r="AC127" s="65">
        <v>0</v>
      </c>
      <c r="AD127" s="65">
        <v>0</v>
      </c>
      <c r="AE127" s="65">
        <v>0</v>
      </c>
      <c r="AF127" s="65">
        <v>0</v>
      </c>
      <c r="AG127" s="6">
        <v>5</v>
      </c>
      <c r="AH127" s="16">
        <v>0.45454545454545453</v>
      </c>
      <c r="AI127" s="17">
        <v>1</v>
      </c>
      <c r="AJ127" s="18">
        <v>7.0909090909090908</v>
      </c>
      <c r="AK127" s="18">
        <v>4.3</v>
      </c>
      <c r="AL127" s="15">
        <f t="shared" si="1"/>
        <v>1.6490486257928119</v>
      </c>
      <c r="AM127" s="19">
        <v>151000</v>
      </c>
      <c r="AN127" s="19">
        <v>115000</v>
      </c>
      <c r="AO127" s="15">
        <v>1.3162173913043478</v>
      </c>
      <c r="AP127" s="18">
        <v>4.8181818181818183</v>
      </c>
      <c r="AQ127" s="20">
        <v>8.25</v>
      </c>
      <c r="AR127" s="16">
        <v>0.18181818181818182</v>
      </c>
      <c r="AS127" s="16">
        <v>0.72727272727272729</v>
      </c>
      <c r="AT127" s="16">
        <v>9.0909090909090912E-2</v>
      </c>
      <c r="AU127" s="16">
        <v>0</v>
      </c>
      <c r="AV127" s="66"/>
      <c r="AW127" s="66"/>
      <c r="AX127" s="66"/>
      <c r="AY127" s="66"/>
      <c r="AZ127" s="66"/>
      <c r="BA127" s="66"/>
      <c r="BB127" s="66"/>
      <c r="BC127" s="66"/>
      <c r="BD127" s="66"/>
      <c r="BE127" s="66"/>
      <c r="BF127" s="69"/>
      <c r="BG127" s="67"/>
      <c r="BH127" s="67"/>
      <c r="BI127" s="68"/>
      <c r="BJ127" s="67"/>
      <c r="BK127" s="67"/>
      <c r="BL127" s="67"/>
      <c r="BM127" s="67"/>
      <c r="BN127" s="67"/>
      <c r="BO127" s="67"/>
      <c r="BP127" s="67"/>
      <c r="BQ127" s="67"/>
      <c r="BR127" s="67"/>
      <c r="BS127" s="69"/>
      <c r="BT127" s="69"/>
      <c r="BU127" s="69"/>
      <c r="BV127" s="69"/>
      <c r="BW127" s="69"/>
      <c r="BX127" s="69"/>
      <c r="BY127" s="69"/>
      <c r="BZ127" s="69"/>
      <c r="CA127" s="69"/>
      <c r="CB127" s="69"/>
      <c r="CC127" s="70"/>
      <c r="CD127" s="70"/>
      <c r="CE127" s="71"/>
      <c r="CF127" s="71"/>
      <c r="CG127" s="71"/>
      <c r="CH127" s="71"/>
      <c r="CI127" s="71"/>
      <c r="CJ127" s="71"/>
      <c r="CK127" s="71"/>
      <c r="CL127" s="67"/>
      <c r="CM127" s="72"/>
      <c r="CN127" s="72"/>
      <c r="CO127" s="72"/>
      <c r="CP127" s="72"/>
      <c r="CQ127" s="72"/>
      <c r="CR127" s="72"/>
      <c r="CS127" s="72"/>
      <c r="CT127" s="72"/>
      <c r="CU127" s="69"/>
      <c r="CV127" s="73"/>
      <c r="CW127" s="74"/>
      <c r="CX127" s="74"/>
      <c r="CY127" s="67"/>
      <c r="CZ127" s="75"/>
      <c r="DA127" s="75"/>
      <c r="DB127" s="75"/>
      <c r="DC127" s="75"/>
      <c r="DD127" s="75"/>
      <c r="DE127" s="75"/>
      <c r="DF127" s="75"/>
      <c r="DG127" s="75"/>
      <c r="DH127" s="76"/>
      <c r="DI127" s="76"/>
      <c r="DJ127" s="76"/>
      <c r="DK127" s="76"/>
      <c r="DL127" s="76"/>
      <c r="DM127" s="76"/>
      <c r="DN127" s="76"/>
      <c r="DO127" s="76"/>
      <c r="DP127" s="71"/>
      <c r="DQ127" s="71"/>
      <c r="DR127" s="71"/>
      <c r="DS127" s="71"/>
      <c r="DT127" s="71"/>
      <c r="DU127" s="71"/>
      <c r="DV127" s="71"/>
      <c r="DW127" s="71"/>
      <c r="DX127" s="71"/>
      <c r="DY127" s="71"/>
      <c r="DZ127" s="71"/>
      <c r="EA127" s="71"/>
      <c r="EB127" s="71"/>
      <c r="EC127" s="77"/>
      <c r="ED127" s="77"/>
      <c r="EE127" s="77"/>
      <c r="EF127" s="77"/>
      <c r="EG127" s="78"/>
      <c r="EH127" s="79"/>
      <c r="EI127" s="57"/>
    </row>
    <row r="128" spans="1:139" x14ac:dyDescent="0.2">
      <c r="A128" s="57">
        <v>126</v>
      </c>
      <c r="B128" s="3" t="s">
        <v>636</v>
      </c>
      <c r="C128" s="80"/>
      <c r="D128" s="80"/>
      <c r="E128" s="80"/>
      <c r="F128" s="80"/>
      <c r="G128" s="80"/>
      <c r="H128" s="80"/>
      <c r="I128" s="6" t="s">
        <v>564</v>
      </c>
      <c r="J128" s="6" t="s">
        <v>561</v>
      </c>
      <c r="K128" s="6" t="s">
        <v>33</v>
      </c>
      <c r="L128" s="6" t="s">
        <v>33</v>
      </c>
      <c r="M128" s="6" t="s">
        <v>44</v>
      </c>
      <c r="N128" s="158" t="s">
        <v>33</v>
      </c>
      <c r="O128" s="29">
        <v>1611</v>
      </c>
      <c r="P128" s="29">
        <v>14094</v>
      </c>
      <c r="Q128" s="29">
        <v>1863</v>
      </c>
      <c r="R128" s="30">
        <v>53533</v>
      </c>
      <c r="S128" s="94"/>
      <c r="T128" s="94"/>
      <c r="U128" s="94"/>
      <c r="V128" s="94"/>
      <c r="W128" s="94"/>
      <c r="X128" s="111">
        <v>0</v>
      </c>
      <c r="Y128" s="65">
        <v>0</v>
      </c>
      <c r="Z128" s="65">
        <v>0</v>
      </c>
      <c r="AA128" s="65">
        <v>1</v>
      </c>
      <c r="AB128" s="65">
        <v>0</v>
      </c>
      <c r="AC128" s="65">
        <v>0</v>
      </c>
      <c r="AD128" s="65">
        <v>0</v>
      </c>
      <c r="AE128" s="65">
        <v>0</v>
      </c>
      <c r="AF128" s="65">
        <v>0</v>
      </c>
      <c r="AG128" s="6">
        <v>1</v>
      </c>
      <c r="AH128" s="16">
        <v>1</v>
      </c>
      <c r="AI128" s="17">
        <v>2</v>
      </c>
      <c r="AJ128" s="18">
        <v>5</v>
      </c>
      <c r="AK128" s="18">
        <v>4</v>
      </c>
      <c r="AL128" s="15">
        <f t="shared" si="1"/>
        <v>1.25</v>
      </c>
      <c r="AM128" s="19">
        <v>64000</v>
      </c>
      <c r="AN128" s="19">
        <v>100000</v>
      </c>
      <c r="AO128" s="15">
        <v>0.63970000000000005</v>
      </c>
      <c r="AP128" s="18">
        <v>5</v>
      </c>
      <c r="AQ128" s="104"/>
      <c r="AR128" s="16">
        <v>0</v>
      </c>
      <c r="AS128" s="16">
        <v>1</v>
      </c>
      <c r="AT128" s="16">
        <v>0</v>
      </c>
      <c r="AU128" s="16">
        <v>0</v>
      </c>
      <c r="AV128" s="66"/>
      <c r="AW128" s="66"/>
      <c r="AX128" s="66"/>
      <c r="AY128" s="66"/>
      <c r="AZ128" s="66"/>
      <c r="BA128" s="66"/>
      <c r="BB128" s="66"/>
      <c r="BC128" s="66"/>
      <c r="BD128" s="66"/>
      <c r="BE128" s="66"/>
      <c r="BF128" s="69"/>
      <c r="BG128" s="67"/>
      <c r="BH128" s="67"/>
      <c r="BI128" s="68"/>
      <c r="BJ128" s="67"/>
      <c r="BK128" s="67"/>
      <c r="BL128" s="67"/>
      <c r="BM128" s="67"/>
      <c r="BN128" s="67"/>
      <c r="BO128" s="67"/>
      <c r="BP128" s="67"/>
      <c r="BQ128" s="67"/>
      <c r="BR128" s="67"/>
      <c r="BS128" s="69"/>
      <c r="BT128" s="69"/>
      <c r="BU128" s="69"/>
      <c r="BV128" s="69"/>
      <c r="BW128" s="69"/>
      <c r="BX128" s="69"/>
      <c r="BY128" s="69"/>
      <c r="BZ128" s="69"/>
      <c r="CA128" s="69"/>
      <c r="CB128" s="69"/>
      <c r="CC128" s="70"/>
      <c r="CD128" s="70"/>
      <c r="CE128" s="71"/>
      <c r="CF128" s="71"/>
      <c r="CG128" s="71"/>
      <c r="CH128" s="71"/>
      <c r="CI128" s="71"/>
      <c r="CJ128" s="71"/>
      <c r="CK128" s="71"/>
      <c r="CL128" s="67"/>
      <c r="CM128" s="72"/>
      <c r="CN128" s="72"/>
      <c r="CO128" s="72"/>
      <c r="CP128" s="72"/>
      <c r="CQ128" s="72"/>
      <c r="CR128" s="72"/>
      <c r="CS128" s="72"/>
      <c r="CT128" s="72"/>
      <c r="CU128" s="69"/>
      <c r="CV128" s="73"/>
      <c r="CW128" s="74"/>
      <c r="CX128" s="74"/>
      <c r="CY128" s="67"/>
      <c r="CZ128" s="75"/>
      <c r="DA128" s="75"/>
      <c r="DB128" s="75"/>
      <c r="DC128" s="75"/>
      <c r="DD128" s="75"/>
      <c r="DE128" s="75"/>
      <c r="DF128" s="75"/>
      <c r="DG128" s="75"/>
      <c r="DH128" s="76"/>
      <c r="DI128" s="76"/>
      <c r="DJ128" s="76"/>
      <c r="DK128" s="76"/>
      <c r="DL128" s="76"/>
      <c r="DM128" s="76"/>
      <c r="DN128" s="76"/>
      <c r="DO128" s="76"/>
      <c r="DP128" s="71"/>
      <c r="DQ128" s="71"/>
      <c r="DR128" s="71"/>
      <c r="DS128" s="71"/>
      <c r="DT128" s="71"/>
      <c r="DU128" s="71"/>
      <c r="DV128" s="71"/>
      <c r="DW128" s="71"/>
      <c r="DX128" s="71"/>
      <c r="DY128" s="71"/>
      <c r="DZ128" s="71"/>
      <c r="EA128" s="71"/>
      <c r="EB128" s="71"/>
      <c r="EC128" s="77"/>
      <c r="ED128" s="77"/>
      <c r="EE128" s="77"/>
      <c r="EF128" s="77"/>
      <c r="EG128" s="78"/>
      <c r="EH128" s="79"/>
      <c r="EI128" s="57"/>
    </row>
    <row r="129" spans="1:139" x14ac:dyDescent="0.2">
      <c r="A129" s="57">
        <v>127</v>
      </c>
      <c r="B129" s="3" t="s">
        <v>637</v>
      </c>
      <c r="C129" s="80"/>
      <c r="D129" s="80"/>
      <c r="E129" s="80"/>
      <c r="F129" s="80"/>
      <c r="G129" s="80"/>
      <c r="H129" s="80"/>
      <c r="I129" s="6" t="s">
        <v>564</v>
      </c>
      <c r="J129" s="6" t="s">
        <v>561</v>
      </c>
      <c r="K129" s="6" t="s">
        <v>33</v>
      </c>
      <c r="L129" s="6" t="s">
        <v>33</v>
      </c>
      <c r="M129" s="6" t="s">
        <v>44</v>
      </c>
      <c r="N129" s="158" t="s">
        <v>33</v>
      </c>
      <c r="O129" s="29">
        <v>192</v>
      </c>
      <c r="P129" s="29">
        <v>1336</v>
      </c>
      <c r="Q129" s="29">
        <v>57</v>
      </c>
      <c r="R129" s="30">
        <v>1616</v>
      </c>
      <c r="S129" s="94"/>
      <c r="T129" s="94"/>
      <c r="U129" s="94"/>
      <c r="V129" s="94"/>
      <c r="W129" s="94"/>
      <c r="X129" s="111">
        <v>2</v>
      </c>
      <c r="Y129" s="65">
        <v>0</v>
      </c>
      <c r="Z129" s="65">
        <v>0</v>
      </c>
      <c r="AA129" s="65">
        <v>1</v>
      </c>
      <c r="AB129" s="65">
        <v>0</v>
      </c>
      <c r="AC129" s="65">
        <v>0</v>
      </c>
      <c r="AD129" s="65">
        <v>0</v>
      </c>
      <c r="AE129" s="65">
        <v>0</v>
      </c>
      <c r="AF129" s="65">
        <v>0</v>
      </c>
      <c r="AG129" s="77"/>
      <c r="AH129" s="99"/>
      <c r="AI129" s="100"/>
      <c r="AJ129" s="18">
        <v>7</v>
      </c>
      <c r="AK129" s="18">
        <v>4</v>
      </c>
      <c r="AL129" s="15">
        <f t="shared" si="1"/>
        <v>1.75</v>
      </c>
      <c r="AM129" s="19">
        <v>12000</v>
      </c>
      <c r="AN129" s="19">
        <v>100000</v>
      </c>
      <c r="AO129" s="15">
        <v>0.12296</v>
      </c>
      <c r="AP129" s="18">
        <v>4</v>
      </c>
      <c r="AQ129" s="104"/>
      <c r="AR129" s="16">
        <v>1</v>
      </c>
      <c r="AS129" s="16">
        <v>0</v>
      </c>
      <c r="AT129" s="16">
        <v>0</v>
      </c>
      <c r="AU129" s="16">
        <v>0</v>
      </c>
      <c r="AV129" s="66"/>
      <c r="AW129" s="66"/>
      <c r="AX129" s="66"/>
      <c r="AY129" s="66"/>
      <c r="AZ129" s="66"/>
      <c r="BA129" s="66"/>
      <c r="BB129" s="66"/>
      <c r="BC129" s="66"/>
      <c r="BD129" s="66"/>
      <c r="BE129" s="66"/>
      <c r="BF129" s="69"/>
      <c r="BG129" s="67"/>
      <c r="BH129" s="67"/>
      <c r="BI129" s="68"/>
      <c r="BJ129" s="67"/>
      <c r="BK129" s="67"/>
      <c r="BL129" s="67"/>
      <c r="BM129" s="67"/>
      <c r="BN129" s="67"/>
      <c r="BO129" s="67"/>
      <c r="BP129" s="67"/>
      <c r="BQ129" s="67"/>
      <c r="BR129" s="67"/>
      <c r="BS129" s="69"/>
      <c r="BT129" s="69"/>
      <c r="BU129" s="69"/>
      <c r="BV129" s="69"/>
      <c r="BW129" s="69"/>
      <c r="BX129" s="69"/>
      <c r="BY129" s="69"/>
      <c r="BZ129" s="69"/>
      <c r="CA129" s="69"/>
      <c r="CB129" s="69"/>
      <c r="CC129" s="70"/>
      <c r="CD129" s="70"/>
      <c r="CE129" s="71"/>
      <c r="CF129" s="71"/>
      <c r="CG129" s="71"/>
      <c r="CH129" s="71"/>
      <c r="CI129" s="71"/>
      <c r="CJ129" s="71"/>
      <c r="CK129" s="71"/>
      <c r="CL129" s="67"/>
      <c r="CM129" s="72"/>
      <c r="CN129" s="72"/>
      <c r="CO129" s="72"/>
      <c r="CP129" s="72"/>
      <c r="CQ129" s="72"/>
      <c r="CR129" s="72"/>
      <c r="CS129" s="72"/>
      <c r="CT129" s="72"/>
      <c r="CU129" s="69"/>
      <c r="CV129" s="73"/>
      <c r="CW129" s="74"/>
      <c r="CX129" s="74"/>
      <c r="CY129" s="67"/>
      <c r="CZ129" s="75"/>
      <c r="DA129" s="75"/>
      <c r="DB129" s="75"/>
      <c r="DC129" s="75"/>
      <c r="DD129" s="75"/>
      <c r="DE129" s="75"/>
      <c r="DF129" s="75"/>
      <c r="DG129" s="75"/>
      <c r="DH129" s="76"/>
      <c r="DI129" s="76"/>
      <c r="DJ129" s="76"/>
      <c r="DK129" s="76"/>
      <c r="DL129" s="76"/>
      <c r="DM129" s="76"/>
      <c r="DN129" s="76"/>
      <c r="DO129" s="76"/>
      <c r="DP129" s="71"/>
      <c r="DQ129" s="71"/>
      <c r="DR129" s="71"/>
      <c r="DS129" s="71"/>
      <c r="DT129" s="71"/>
      <c r="DU129" s="71"/>
      <c r="DV129" s="71"/>
      <c r="DW129" s="71"/>
      <c r="DX129" s="71"/>
      <c r="DY129" s="71"/>
      <c r="DZ129" s="71"/>
      <c r="EA129" s="71"/>
      <c r="EB129" s="71"/>
      <c r="EC129" s="77"/>
      <c r="ED129" s="77"/>
      <c r="EE129" s="77"/>
      <c r="EF129" s="77"/>
      <c r="EG129" s="78"/>
      <c r="EH129" s="79"/>
      <c r="EI129" s="57"/>
    </row>
    <row r="130" spans="1:139" x14ac:dyDescent="0.2">
      <c r="A130" s="57">
        <v>128</v>
      </c>
      <c r="B130" s="3" t="s">
        <v>638</v>
      </c>
      <c r="C130" s="80"/>
      <c r="D130" s="80"/>
      <c r="E130" s="80"/>
      <c r="F130" s="80"/>
      <c r="G130" s="80"/>
      <c r="H130" s="80"/>
      <c r="I130" s="6" t="s">
        <v>564</v>
      </c>
      <c r="J130" s="6" t="s">
        <v>561</v>
      </c>
      <c r="K130" s="6" t="s">
        <v>33</v>
      </c>
      <c r="L130" s="6" t="s">
        <v>33</v>
      </c>
      <c r="M130" s="6" t="s">
        <v>44</v>
      </c>
      <c r="N130" s="158" t="s">
        <v>33</v>
      </c>
      <c r="O130" s="29">
        <v>5775</v>
      </c>
      <c r="P130" s="29">
        <v>55436</v>
      </c>
      <c r="Q130" s="29">
        <v>3592</v>
      </c>
      <c r="R130" s="30">
        <v>112250</v>
      </c>
      <c r="S130" s="94"/>
      <c r="T130" s="94"/>
      <c r="U130" s="94"/>
      <c r="V130" s="94"/>
      <c r="W130" s="94"/>
      <c r="X130" s="111">
        <v>2</v>
      </c>
      <c r="Y130" s="65">
        <v>0</v>
      </c>
      <c r="Z130" s="65">
        <v>0</v>
      </c>
      <c r="AA130" s="65">
        <v>1</v>
      </c>
      <c r="AB130" s="65">
        <v>0</v>
      </c>
      <c r="AC130" s="65">
        <v>0</v>
      </c>
      <c r="AD130" s="65">
        <v>0</v>
      </c>
      <c r="AE130" s="65">
        <v>0</v>
      </c>
      <c r="AF130" s="65">
        <v>0</v>
      </c>
      <c r="AG130" s="77"/>
      <c r="AH130" s="99"/>
      <c r="AI130" s="100"/>
      <c r="AJ130" s="18">
        <v>11</v>
      </c>
      <c r="AK130" s="18">
        <v>4</v>
      </c>
      <c r="AL130" s="15">
        <f t="shared" si="1"/>
        <v>2.75</v>
      </c>
      <c r="AM130" s="19">
        <v>135000</v>
      </c>
      <c r="AN130" s="19">
        <v>100000</v>
      </c>
      <c r="AO130" s="15">
        <v>1.3490599999999999</v>
      </c>
      <c r="AP130" s="18">
        <v>4.5</v>
      </c>
      <c r="AQ130" s="104"/>
      <c r="AR130" s="16">
        <v>1</v>
      </c>
      <c r="AS130" s="16">
        <v>0</v>
      </c>
      <c r="AT130" s="16">
        <v>0</v>
      </c>
      <c r="AU130" s="16">
        <v>0</v>
      </c>
      <c r="AV130" s="66"/>
      <c r="AW130" s="66"/>
      <c r="AX130" s="66"/>
      <c r="AY130" s="66"/>
      <c r="AZ130" s="66"/>
      <c r="BA130" s="66"/>
      <c r="BB130" s="66"/>
      <c r="BC130" s="66"/>
      <c r="BD130" s="66"/>
      <c r="BE130" s="66"/>
      <c r="BF130" s="69"/>
      <c r="BG130" s="67"/>
      <c r="BH130" s="67"/>
      <c r="BI130" s="68"/>
      <c r="BJ130" s="67"/>
      <c r="BK130" s="67"/>
      <c r="BL130" s="67"/>
      <c r="BM130" s="67"/>
      <c r="BN130" s="67"/>
      <c r="BO130" s="67"/>
      <c r="BP130" s="67"/>
      <c r="BQ130" s="67"/>
      <c r="BR130" s="67"/>
      <c r="BS130" s="69"/>
      <c r="BT130" s="69"/>
      <c r="BU130" s="69"/>
      <c r="BV130" s="69"/>
      <c r="BW130" s="69"/>
      <c r="BX130" s="69"/>
      <c r="BY130" s="69"/>
      <c r="BZ130" s="69"/>
      <c r="CA130" s="69"/>
      <c r="CB130" s="69"/>
      <c r="CC130" s="70"/>
      <c r="CD130" s="70"/>
      <c r="CE130" s="71"/>
      <c r="CF130" s="71"/>
      <c r="CG130" s="71"/>
      <c r="CH130" s="71"/>
      <c r="CI130" s="71"/>
      <c r="CJ130" s="71"/>
      <c r="CK130" s="71"/>
      <c r="CL130" s="67"/>
      <c r="CM130" s="72"/>
      <c r="CN130" s="72"/>
      <c r="CO130" s="72"/>
      <c r="CP130" s="72"/>
      <c r="CQ130" s="72"/>
      <c r="CR130" s="72"/>
      <c r="CS130" s="72"/>
      <c r="CT130" s="72"/>
      <c r="CU130" s="69"/>
      <c r="CV130" s="73"/>
      <c r="CW130" s="74"/>
      <c r="CX130" s="74"/>
      <c r="CY130" s="67"/>
      <c r="CZ130" s="75"/>
      <c r="DA130" s="75"/>
      <c r="DB130" s="75"/>
      <c r="DC130" s="75"/>
      <c r="DD130" s="75"/>
      <c r="DE130" s="75"/>
      <c r="DF130" s="75"/>
      <c r="DG130" s="75"/>
      <c r="DH130" s="76"/>
      <c r="DI130" s="76"/>
      <c r="DJ130" s="76"/>
      <c r="DK130" s="76"/>
      <c r="DL130" s="76"/>
      <c r="DM130" s="76"/>
      <c r="DN130" s="76"/>
      <c r="DO130" s="76"/>
      <c r="DP130" s="71"/>
      <c r="DQ130" s="71"/>
      <c r="DR130" s="71"/>
      <c r="DS130" s="71"/>
      <c r="DT130" s="71"/>
      <c r="DU130" s="71"/>
      <c r="DV130" s="71"/>
      <c r="DW130" s="71"/>
      <c r="DX130" s="71"/>
      <c r="DY130" s="71"/>
      <c r="DZ130" s="71"/>
      <c r="EA130" s="71"/>
      <c r="EB130" s="71"/>
      <c r="EC130" s="77"/>
      <c r="ED130" s="77"/>
      <c r="EE130" s="77"/>
      <c r="EF130" s="77"/>
      <c r="EG130" s="78"/>
      <c r="EH130" s="79"/>
      <c r="EI130" s="57"/>
    </row>
    <row r="131" spans="1:139" x14ac:dyDescent="0.2">
      <c r="A131" s="57">
        <v>129</v>
      </c>
      <c r="B131" s="3" t="s">
        <v>413</v>
      </c>
      <c r="C131" s="2" t="s">
        <v>414</v>
      </c>
      <c r="D131" s="2" t="s">
        <v>415</v>
      </c>
      <c r="E131" s="2" t="s">
        <v>416</v>
      </c>
      <c r="F131" s="2" t="s">
        <v>417</v>
      </c>
      <c r="G131" s="2" t="s">
        <v>418</v>
      </c>
      <c r="H131" s="2" t="s">
        <v>419</v>
      </c>
      <c r="I131" s="6" t="s">
        <v>578</v>
      </c>
      <c r="J131" s="6" t="s">
        <v>561</v>
      </c>
      <c r="K131" s="6" t="s">
        <v>33</v>
      </c>
      <c r="L131" s="6" t="s">
        <v>33</v>
      </c>
      <c r="M131" s="6" t="s">
        <v>44</v>
      </c>
      <c r="N131" s="158" t="s">
        <v>44</v>
      </c>
      <c r="O131" s="29">
        <v>2452</v>
      </c>
      <c r="P131" s="29">
        <v>32716</v>
      </c>
      <c r="Q131" s="29">
        <v>1021</v>
      </c>
      <c r="R131" s="30">
        <v>31770</v>
      </c>
      <c r="S131" s="94"/>
      <c r="T131" s="94"/>
      <c r="U131" s="94"/>
      <c r="V131" s="94"/>
      <c r="W131" s="94"/>
      <c r="X131" s="111">
        <v>3</v>
      </c>
      <c r="Y131" s="98"/>
      <c r="Z131" s="98"/>
      <c r="AA131" s="98"/>
      <c r="AB131" s="98"/>
      <c r="AC131" s="98"/>
      <c r="AD131" s="98"/>
      <c r="AE131" s="98"/>
      <c r="AF131" s="98"/>
      <c r="AG131" s="77"/>
      <c r="AH131" s="99"/>
      <c r="AI131" s="100"/>
      <c r="AJ131" s="101"/>
      <c r="AK131" s="101"/>
      <c r="AL131" s="102"/>
      <c r="AM131" s="103"/>
      <c r="AN131" s="103"/>
      <c r="AO131" s="102"/>
      <c r="AP131" s="101"/>
      <c r="AQ131" s="104"/>
      <c r="AR131" s="99"/>
      <c r="AS131" s="99"/>
      <c r="AT131" s="99"/>
      <c r="AU131" s="99"/>
      <c r="AV131" s="8"/>
      <c r="AW131" s="8"/>
      <c r="AX131" s="8" t="s">
        <v>44</v>
      </c>
      <c r="AY131" s="8"/>
      <c r="AZ131" s="8"/>
      <c r="BA131" s="8"/>
      <c r="BB131" s="8"/>
      <c r="BC131" s="8"/>
      <c r="BD131" s="8"/>
      <c r="BE131" s="8"/>
      <c r="BF131" s="10"/>
      <c r="BG131" s="24" t="s">
        <v>797</v>
      </c>
      <c r="BH131" s="9">
        <v>50</v>
      </c>
      <c r="BI131" s="21">
        <v>0.29761904761904762</v>
      </c>
      <c r="BJ131" s="9">
        <v>10</v>
      </c>
      <c r="BK131" s="23">
        <v>0.29166666666666669</v>
      </c>
      <c r="BL131" s="23">
        <v>0.70833333333333337</v>
      </c>
      <c r="BM131" s="9" t="s">
        <v>767</v>
      </c>
      <c r="BN131" s="9" t="s">
        <v>767</v>
      </c>
      <c r="BO131" s="9" t="s">
        <v>767</v>
      </c>
      <c r="BP131" s="9" t="s">
        <v>767</v>
      </c>
      <c r="BQ131" s="9" t="s">
        <v>767</v>
      </c>
      <c r="BR131" s="9" t="s">
        <v>767</v>
      </c>
      <c r="BS131" s="10" t="s">
        <v>34</v>
      </c>
      <c r="BT131" s="10" t="s">
        <v>91</v>
      </c>
      <c r="BU131" s="10" t="s">
        <v>34</v>
      </c>
      <c r="BV131" s="10" t="s">
        <v>91</v>
      </c>
      <c r="BW131" s="10" t="s">
        <v>91</v>
      </c>
      <c r="BX131" s="10" t="s">
        <v>91</v>
      </c>
      <c r="BY131" s="10" t="s">
        <v>91</v>
      </c>
      <c r="BZ131" s="10" t="s">
        <v>91</v>
      </c>
      <c r="CA131" s="10" t="s">
        <v>91</v>
      </c>
      <c r="CB131" s="10" t="s">
        <v>34</v>
      </c>
      <c r="CC131" s="11" t="s">
        <v>91</v>
      </c>
      <c r="CD131" s="11" t="s">
        <v>91</v>
      </c>
      <c r="CE131" s="71"/>
      <c r="CF131" s="71"/>
      <c r="CG131" s="71"/>
      <c r="CH131" s="71"/>
      <c r="CI131" s="71"/>
      <c r="CJ131" s="71"/>
      <c r="CK131" s="71"/>
      <c r="CL131" s="67"/>
      <c r="CM131" s="72"/>
      <c r="CN131" s="72"/>
      <c r="CO131" s="72"/>
      <c r="CP131" s="72"/>
      <c r="CQ131" s="72"/>
      <c r="CR131" s="72"/>
      <c r="CS131" s="72"/>
      <c r="CT131" s="72"/>
      <c r="CU131" s="69"/>
      <c r="CV131" s="73"/>
      <c r="CW131" s="4" t="s">
        <v>33</v>
      </c>
      <c r="CX131" s="4"/>
      <c r="CY131" s="21">
        <v>0.1</v>
      </c>
      <c r="CZ131" s="5">
        <v>2</v>
      </c>
      <c r="DA131" s="5">
        <v>1</v>
      </c>
      <c r="DB131" s="5">
        <v>0</v>
      </c>
      <c r="DC131" s="5">
        <v>0</v>
      </c>
      <c r="DD131" s="5">
        <v>0</v>
      </c>
      <c r="DE131" s="5">
        <v>0</v>
      </c>
      <c r="DF131" s="5">
        <v>0</v>
      </c>
      <c r="DG131" s="5">
        <v>3</v>
      </c>
      <c r="DH131" s="12">
        <v>3</v>
      </c>
      <c r="DI131" s="12">
        <v>1</v>
      </c>
      <c r="DJ131" s="12">
        <v>0</v>
      </c>
      <c r="DK131" s="12">
        <v>0</v>
      </c>
      <c r="DL131" s="12">
        <v>0</v>
      </c>
      <c r="DM131" s="12">
        <v>0</v>
      </c>
      <c r="DN131" s="12">
        <v>0</v>
      </c>
      <c r="DO131" s="12">
        <v>4</v>
      </c>
      <c r="DP131" s="7" t="s">
        <v>35</v>
      </c>
      <c r="DQ131" s="7" t="s">
        <v>35</v>
      </c>
      <c r="DR131" s="7" t="s">
        <v>91</v>
      </c>
      <c r="DS131" s="7" t="s">
        <v>34</v>
      </c>
      <c r="DT131" s="7" t="s">
        <v>34</v>
      </c>
      <c r="DU131" s="7" t="s">
        <v>34</v>
      </c>
      <c r="DV131" s="7" t="s">
        <v>34</v>
      </c>
      <c r="DW131" s="7" t="s">
        <v>91</v>
      </c>
      <c r="DX131" s="7" t="s">
        <v>91</v>
      </c>
      <c r="DY131" s="7" t="s">
        <v>91</v>
      </c>
      <c r="DZ131" s="7" t="s">
        <v>34</v>
      </c>
      <c r="EA131" s="7" t="s">
        <v>91</v>
      </c>
      <c r="EB131" s="7" t="s">
        <v>34</v>
      </c>
      <c r="EC131" s="6"/>
      <c r="ED131" s="6" t="s">
        <v>44</v>
      </c>
      <c r="EE131" s="6"/>
      <c r="EF131" s="6"/>
      <c r="EG131" s="63" t="s">
        <v>958</v>
      </c>
      <c r="EH131" s="64" t="s">
        <v>959</v>
      </c>
      <c r="EI131" s="57"/>
    </row>
    <row r="132" spans="1:139" x14ac:dyDescent="0.2">
      <c r="A132" s="57">
        <v>130</v>
      </c>
      <c r="B132" s="3" t="s">
        <v>368</v>
      </c>
      <c r="C132" s="2" t="s">
        <v>642</v>
      </c>
      <c r="D132" s="2" t="s">
        <v>369</v>
      </c>
      <c r="E132" s="2" t="s">
        <v>370</v>
      </c>
      <c r="F132" s="2" t="s">
        <v>371</v>
      </c>
      <c r="G132" s="2" t="s">
        <v>372</v>
      </c>
      <c r="H132" s="2" t="s">
        <v>373</v>
      </c>
      <c r="I132" s="6" t="s">
        <v>578</v>
      </c>
      <c r="J132" s="6" t="s">
        <v>562</v>
      </c>
      <c r="K132" s="6" t="s">
        <v>44</v>
      </c>
      <c r="L132" s="6" t="s">
        <v>33</v>
      </c>
      <c r="M132" s="6" t="s">
        <v>33</v>
      </c>
      <c r="N132" s="158" t="s">
        <v>44</v>
      </c>
      <c r="O132" s="29">
        <v>216614</v>
      </c>
      <c r="P132" s="29">
        <v>352725</v>
      </c>
      <c r="Q132" s="29">
        <v>23369</v>
      </c>
      <c r="R132" s="30">
        <v>1815149</v>
      </c>
      <c r="S132" s="22">
        <v>0.52525109508916346</v>
      </c>
      <c r="T132" s="22">
        <v>0.38004758837979691</v>
      </c>
      <c r="U132" s="22">
        <v>0</v>
      </c>
      <c r="V132" s="22">
        <v>9.4701316531039595E-2</v>
      </c>
      <c r="W132" s="22">
        <v>0</v>
      </c>
      <c r="X132" s="111">
        <v>13</v>
      </c>
      <c r="Y132" s="65">
        <v>0.25</v>
      </c>
      <c r="Z132" s="65">
        <v>0</v>
      </c>
      <c r="AA132" s="65">
        <v>0.25</v>
      </c>
      <c r="AB132" s="65">
        <v>0.5</v>
      </c>
      <c r="AC132" s="65">
        <v>0</v>
      </c>
      <c r="AD132" s="65">
        <v>0</v>
      </c>
      <c r="AE132" s="65">
        <v>0</v>
      </c>
      <c r="AF132" s="65">
        <v>0</v>
      </c>
      <c r="AG132" s="6">
        <v>15</v>
      </c>
      <c r="AH132" s="16">
        <v>0.88235294117647056</v>
      </c>
      <c r="AI132" s="17">
        <v>2.8</v>
      </c>
      <c r="AJ132" s="18">
        <v>5.5882352941176467</v>
      </c>
      <c r="AK132" s="18">
        <v>7.1875</v>
      </c>
      <c r="AL132" s="15">
        <f t="shared" ref="AL132:AL148" si="2">AJ132/AK132</f>
        <v>0.77749360613810736</v>
      </c>
      <c r="AM132" s="19">
        <v>134000</v>
      </c>
      <c r="AN132" s="19">
        <v>244000</v>
      </c>
      <c r="AO132" s="15">
        <v>0.55165514328808452</v>
      </c>
      <c r="AP132" s="18">
        <v>4.4117647058823533</v>
      </c>
      <c r="AQ132" s="20">
        <v>15.8125</v>
      </c>
      <c r="AR132" s="16">
        <v>0.47058823529411764</v>
      </c>
      <c r="AS132" s="16">
        <v>0.47058823529411764</v>
      </c>
      <c r="AT132" s="16">
        <v>5.8823529411764705E-2</v>
      </c>
      <c r="AU132" s="16">
        <v>0</v>
      </c>
      <c r="AV132" s="8" t="s">
        <v>44</v>
      </c>
      <c r="AW132" s="8" t="s">
        <v>44</v>
      </c>
      <c r="AX132" s="8" t="s">
        <v>44</v>
      </c>
      <c r="AY132" s="8"/>
      <c r="AZ132" s="8"/>
      <c r="BA132" s="8"/>
      <c r="BB132" s="8" t="s">
        <v>44</v>
      </c>
      <c r="BC132" s="8"/>
      <c r="BD132" s="8"/>
      <c r="BE132" s="8"/>
      <c r="BF132" s="10"/>
      <c r="BG132" s="24" t="s">
        <v>822</v>
      </c>
      <c r="BH132" s="9">
        <v>77</v>
      </c>
      <c r="BI132" s="21">
        <v>0.45833333333333331</v>
      </c>
      <c r="BJ132" s="9">
        <v>13</v>
      </c>
      <c r="BK132" s="23">
        <v>0.25</v>
      </c>
      <c r="BL132" s="23">
        <v>0.79166666666666663</v>
      </c>
      <c r="BM132" s="23">
        <v>0.29166666666666669</v>
      </c>
      <c r="BN132" s="23">
        <v>0.79166666666666663</v>
      </c>
      <c r="BO132" s="9" t="s">
        <v>767</v>
      </c>
      <c r="BP132" s="9" t="s">
        <v>767</v>
      </c>
      <c r="BQ132" s="9" t="s">
        <v>767</v>
      </c>
      <c r="BR132" s="9" t="s">
        <v>767</v>
      </c>
      <c r="BS132" s="10" t="s">
        <v>34</v>
      </c>
      <c r="BT132" s="10" t="s">
        <v>34</v>
      </c>
      <c r="BU132" s="10" t="s">
        <v>91</v>
      </c>
      <c r="BV132" s="10" t="s">
        <v>91</v>
      </c>
      <c r="BW132" s="10" t="s">
        <v>91</v>
      </c>
      <c r="BX132" s="10" t="s">
        <v>91</v>
      </c>
      <c r="BY132" s="10" t="s">
        <v>34</v>
      </c>
      <c r="BZ132" s="10" t="s">
        <v>91</v>
      </c>
      <c r="CA132" s="10" t="s">
        <v>91</v>
      </c>
      <c r="CB132" s="10" t="s">
        <v>91</v>
      </c>
      <c r="CC132" s="11" t="s">
        <v>44</v>
      </c>
      <c r="CD132" s="11" t="s">
        <v>33</v>
      </c>
      <c r="CE132" s="7"/>
      <c r="CF132" s="7"/>
      <c r="CG132" s="7"/>
      <c r="CH132" s="7" t="s">
        <v>44</v>
      </c>
      <c r="CI132" s="7"/>
      <c r="CJ132" s="7" t="s">
        <v>44</v>
      </c>
      <c r="CK132" s="7"/>
      <c r="CL132" s="9" t="s">
        <v>44</v>
      </c>
      <c r="CM132" s="26">
        <v>0.5</v>
      </c>
      <c r="CN132" s="26">
        <v>0</v>
      </c>
      <c r="CO132" s="26">
        <v>0.05</v>
      </c>
      <c r="CP132" s="26">
        <v>0.05</v>
      </c>
      <c r="CQ132" s="26">
        <v>0.1</v>
      </c>
      <c r="CR132" s="26">
        <v>0.15</v>
      </c>
      <c r="CS132" s="26">
        <v>0.15</v>
      </c>
      <c r="CT132" s="26">
        <v>0</v>
      </c>
      <c r="CU132" s="10" t="s">
        <v>33</v>
      </c>
      <c r="CV132" s="27"/>
      <c r="CW132" s="4" t="s">
        <v>44</v>
      </c>
      <c r="CX132" s="4" t="s">
        <v>374</v>
      </c>
      <c r="CY132" s="21">
        <v>0.2</v>
      </c>
      <c r="CZ132" s="5">
        <v>0</v>
      </c>
      <c r="DA132" s="5">
        <v>0</v>
      </c>
      <c r="DB132" s="5">
        <v>1</v>
      </c>
      <c r="DC132" s="5">
        <v>0</v>
      </c>
      <c r="DD132" s="5">
        <v>0</v>
      </c>
      <c r="DE132" s="5">
        <v>0</v>
      </c>
      <c r="DF132" s="5">
        <v>0</v>
      </c>
      <c r="DG132" s="5">
        <v>1</v>
      </c>
      <c r="DH132" s="12">
        <v>0</v>
      </c>
      <c r="DI132" s="12">
        <v>0</v>
      </c>
      <c r="DJ132" s="12">
        <v>0</v>
      </c>
      <c r="DK132" s="12">
        <v>2</v>
      </c>
      <c r="DL132" s="12">
        <v>0</v>
      </c>
      <c r="DM132" s="12">
        <v>0</v>
      </c>
      <c r="DN132" s="12">
        <v>0</v>
      </c>
      <c r="DO132" s="12">
        <v>2</v>
      </c>
      <c r="DP132" s="7" t="s">
        <v>34</v>
      </c>
      <c r="DQ132" s="7" t="s">
        <v>34</v>
      </c>
      <c r="DR132" s="7" t="s">
        <v>34</v>
      </c>
      <c r="DS132" s="7" t="s">
        <v>34</v>
      </c>
      <c r="DT132" s="7" t="s">
        <v>34</v>
      </c>
      <c r="DU132" s="7" t="s">
        <v>34</v>
      </c>
      <c r="DV132" s="7" t="s">
        <v>34</v>
      </c>
      <c r="DW132" s="7" t="s">
        <v>34</v>
      </c>
      <c r="DX132" s="7" t="s">
        <v>34</v>
      </c>
      <c r="DY132" s="7" t="s">
        <v>34</v>
      </c>
      <c r="DZ132" s="7" t="s">
        <v>34</v>
      </c>
      <c r="EA132" s="7" t="s">
        <v>34</v>
      </c>
      <c r="EB132" s="7" t="s">
        <v>34</v>
      </c>
      <c r="EC132" s="6" t="s">
        <v>44</v>
      </c>
      <c r="ED132" s="6"/>
      <c r="EE132" s="6"/>
      <c r="EF132" s="6"/>
      <c r="EG132" s="63" t="s">
        <v>960</v>
      </c>
      <c r="EH132" s="64"/>
      <c r="EI132" s="57"/>
    </row>
    <row r="133" spans="1:139" x14ac:dyDescent="0.2">
      <c r="A133" s="57">
        <v>131</v>
      </c>
      <c r="B133" s="3" t="s">
        <v>192</v>
      </c>
      <c r="C133" s="2" t="s">
        <v>193</v>
      </c>
      <c r="D133" s="2" t="s">
        <v>194</v>
      </c>
      <c r="E133" s="2" t="s">
        <v>195</v>
      </c>
      <c r="F133" s="2" t="s">
        <v>196</v>
      </c>
      <c r="G133" s="2" t="s">
        <v>197</v>
      </c>
      <c r="H133" s="2" t="s">
        <v>198</v>
      </c>
      <c r="I133" s="6" t="s">
        <v>578</v>
      </c>
      <c r="J133" s="6" t="s">
        <v>562</v>
      </c>
      <c r="K133" s="6" t="s">
        <v>44</v>
      </c>
      <c r="L133" s="6" t="s">
        <v>33</v>
      </c>
      <c r="M133" s="6" t="s">
        <v>33</v>
      </c>
      <c r="N133" s="158" t="s">
        <v>44</v>
      </c>
      <c r="O133" s="29">
        <v>199237</v>
      </c>
      <c r="P133" s="29">
        <v>529946</v>
      </c>
      <c r="Q133" s="29">
        <v>35970</v>
      </c>
      <c r="R133" s="30">
        <v>2014485</v>
      </c>
      <c r="S133" s="22">
        <v>0.46332238760775085</v>
      </c>
      <c r="T133" s="22">
        <v>0.16019429283414868</v>
      </c>
      <c r="U133" s="22">
        <v>7.4486034892292566E-2</v>
      </c>
      <c r="V133" s="22">
        <v>0</v>
      </c>
      <c r="W133" s="22">
        <v>0.30199728466580789</v>
      </c>
      <c r="X133" s="111">
        <v>10</v>
      </c>
      <c r="Y133" s="65">
        <v>0</v>
      </c>
      <c r="Z133" s="65">
        <v>0</v>
      </c>
      <c r="AA133" s="65">
        <v>0.375</v>
      </c>
      <c r="AB133" s="65">
        <v>0.625</v>
      </c>
      <c r="AC133" s="65">
        <v>0</v>
      </c>
      <c r="AD133" s="65">
        <v>0</v>
      </c>
      <c r="AE133" s="65">
        <v>0</v>
      </c>
      <c r="AF133" s="65">
        <v>0</v>
      </c>
      <c r="AG133" s="6">
        <v>8</v>
      </c>
      <c r="AH133" s="16">
        <v>1</v>
      </c>
      <c r="AI133" s="17">
        <v>2.375</v>
      </c>
      <c r="AJ133" s="18">
        <v>4.625</v>
      </c>
      <c r="AK133" s="18">
        <v>9.375</v>
      </c>
      <c r="AL133" s="15">
        <f t="shared" si="2"/>
        <v>0.49333333333333335</v>
      </c>
      <c r="AM133" s="19">
        <v>127000</v>
      </c>
      <c r="AN133" s="19">
        <v>369000</v>
      </c>
      <c r="AO133" s="15">
        <v>0.34478813559322036</v>
      </c>
      <c r="AP133" s="18">
        <v>4.375</v>
      </c>
      <c r="AQ133" s="20">
        <v>24.75</v>
      </c>
      <c r="AR133" s="16">
        <v>1</v>
      </c>
      <c r="AS133" s="16">
        <v>0</v>
      </c>
      <c r="AT133" s="16">
        <v>0</v>
      </c>
      <c r="AU133" s="16">
        <v>0</v>
      </c>
      <c r="AV133" s="8" t="s">
        <v>44</v>
      </c>
      <c r="AW133" s="8" t="s">
        <v>44</v>
      </c>
      <c r="AX133" s="8" t="s">
        <v>44</v>
      </c>
      <c r="AY133" s="8"/>
      <c r="AZ133" s="8"/>
      <c r="BA133" s="8" t="s">
        <v>44</v>
      </c>
      <c r="BB133" s="8"/>
      <c r="BC133" s="8"/>
      <c r="BD133" s="8"/>
      <c r="BE133" s="8"/>
      <c r="BF133" s="10"/>
      <c r="BG133" s="24" t="s">
        <v>823</v>
      </c>
      <c r="BH133" s="9">
        <v>79</v>
      </c>
      <c r="BI133" s="21">
        <v>0.47023809523809523</v>
      </c>
      <c r="BJ133" s="9">
        <v>14</v>
      </c>
      <c r="BK133" s="23">
        <v>0.25</v>
      </c>
      <c r="BL133" s="23">
        <v>0.83333333333333337</v>
      </c>
      <c r="BM133" s="23">
        <v>0.375</v>
      </c>
      <c r="BN133" s="23">
        <v>0.75</v>
      </c>
      <c r="BO133" s="9" t="s">
        <v>767</v>
      </c>
      <c r="BP133" s="9" t="s">
        <v>767</v>
      </c>
      <c r="BQ133" s="9" t="s">
        <v>767</v>
      </c>
      <c r="BR133" s="9" t="s">
        <v>767</v>
      </c>
      <c r="BS133" s="10" t="s">
        <v>34</v>
      </c>
      <c r="BT133" s="10" t="s">
        <v>91</v>
      </c>
      <c r="BU133" s="10" t="s">
        <v>91</v>
      </c>
      <c r="BV133" s="10" t="s">
        <v>91</v>
      </c>
      <c r="BW133" s="10" t="s">
        <v>91</v>
      </c>
      <c r="BX133" s="10" t="s">
        <v>91</v>
      </c>
      <c r="BY133" s="10" t="s">
        <v>35</v>
      </c>
      <c r="BZ133" s="10" t="s">
        <v>91</v>
      </c>
      <c r="CA133" s="10" t="s">
        <v>91</v>
      </c>
      <c r="CB133" s="10" t="s">
        <v>91</v>
      </c>
      <c r="CC133" s="11" t="s">
        <v>44</v>
      </c>
      <c r="CD133" s="11" t="s">
        <v>33</v>
      </c>
      <c r="CE133" s="7"/>
      <c r="CF133" s="7"/>
      <c r="CG133" s="7" t="s">
        <v>44</v>
      </c>
      <c r="CH133" s="7"/>
      <c r="CI133" s="7"/>
      <c r="CJ133" s="7" t="s">
        <v>44</v>
      </c>
      <c r="CK133" s="7" t="s">
        <v>199</v>
      </c>
      <c r="CL133" s="9" t="s">
        <v>44</v>
      </c>
      <c r="CM133" s="72"/>
      <c r="CN133" s="72"/>
      <c r="CO133" s="72"/>
      <c r="CP133" s="72"/>
      <c r="CQ133" s="72"/>
      <c r="CR133" s="72"/>
      <c r="CS133" s="72"/>
      <c r="CT133" s="72"/>
      <c r="CU133" s="10" t="s">
        <v>44</v>
      </c>
      <c r="CV133" s="27"/>
      <c r="CW133" s="4" t="s">
        <v>33</v>
      </c>
      <c r="CX133" s="4"/>
      <c r="CY133" s="21">
        <v>0.25</v>
      </c>
      <c r="CZ133" s="5">
        <v>1</v>
      </c>
      <c r="DA133" s="5">
        <v>2</v>
      </c>
      <c r="DB133" s="5">
        <v>2</v>
      </c>
      <c r="DC133" s="5">
        <v>3</v>
      </c>
      <c r="DD133" s="5">
        <v>0</v>
      </c>
      <c r="DE133" s="5">
        <v>0</v>
      </c>
      <c r="DF133" s="5">
        <v>0</v>
      </c>
      <c r="DG133" s="5">
        <v>8</v>
      </c>
      <c r="DH133" s="12">
        <v>1</v>
      </c>
      <c r="DI133" s="12">
        <v>0</v>
      </c>
      <c r="DJ133" s="12">
        <v>1</v>
      </c>
      <c r="DK133" s="12">
        <v>2</v>
      </c>
      <c r="DL133" s="12">
        <v>0</v>
      </c>
      <c r="DM133" s="12">
        <v>0</v>
      </c>
      <c r="DN133" s="12">
        <v>0</v>
      </c>
      <c r="DO133" s="12">
        <v>4</v>
      </c>
      <c r="DP133" s="7" t="s">
        <v>34</v>
      </c>
      <c r="DQ133" s="7" t="s">
        <v>34</v>
      </c>
      <c r="DR133" s="7" t="s">
        <v>34</v>
      </c>
      <c r="DS133" s="7" t="s">
        <v>34</v>
      </c>
      <c r="DT133" s="7" t="s">
        <v>34</v>
      </c>
      <c r="DU133" s="7" t="s">
        <v>34</v>
      </c>
      <c r="DV133" s="7" t="s">
        <v>34</v>
      </c>
      <c r="DW133" s="7" t="s">
        <v>34</v>
      </c>
      <c r="DX133" s="7" t="s">
        <v>34</v>
      </c>
      <c r="DY133" s="7" t="s">
        <v>35</v>
      </c>
      <c r="DZ133" s="7" t="s">
        <v>35</v>
      </c>
      <c r="EA133" s="7" t="s">
        <v>34</v>
      </c>
      <c r="EB133" s="7" t="s">
        <v>34</v>
      </c>
      <c r="EC133" s="6" t="s">
        <v>44</v>
      </c>
      <c r="ED133" s="6"/>
      <c r="EE133" s="6" t="s">
        <v>44</v>
      </c>
      <c r="EF133" s="6"/>
      <c r="EG133" s="63" t="s">
        <v>961</v>
      </c>
      <c r="EH133" s="64" t="s">
        <v>962</v>
      </c>
      <c r="EI133" s="57"/>
    </row>
    <row r="134" spans="1:139" x14ac:dyDescent="0.2">
      <c r="A134" s="57">
        <v>132</v>
      </c>
      <c r="B134" s="3" t="s">
        <v>639</v>
      </c>
      <c r="C134" s="80"/>
      <c r="D134" s="80"/>
      <c r="E134" s="80"/>
      <c r="F134" s="80"/>
      <c r="G134" s="80"/>
      <c r="H134" s="80"/>
      <c r="I134" s="6" t="s">
        <v>578</v>
      </c>
      <c r="J134" s="6" t="s">
        <v>561</v>
      </c>
      <c r="K134" s="6" t="s">
        <v>33</v>
      </c>
      <c r="L134" s="6" t="s">
        <v>33</v>
      </c>
      <c r="M134" s="6" t="s">
        <v>44</v>
      </c>
      <c r="N134" s="158" t="s">
        <v>33</v>
      </c>
      <c r="O134" s="29">
        <v>1246</v>
      </c>
      <c r="P134" s="29">
        <v>8271</v>
      </c>
      <c r="Q134" s="29">
        <v>237</v>
      </c>
      <c r="R134" s="30">
        <v>11434</v>
      </c>
      <c r="S134" s="94"/>
      <c r="T134" s="94"/>
      <c r="U134" s="94"/>
      <c r="V134" s="94"/>
      <c r="W134" s="94"/>
      <c r="X134" s="111">
        <v>1</v>
      </c>
      <c r="Y134" s="65">
        <v>0</v>
      </c>
      <c r="Z134" s="65">
        <v>1</v>
      </c>
      <c r="AA134" s="65">
        <v>0</v>
      </c>
      <c r="AB134" s="65">
        <v>0</v>
      </c>
      <c r="AC134" s="65">
        <v>0</v>
      </c>
      <c r="AD134" s="65">
        <v>0</v>
      </c>
      <c r="AE134" s="65">
        <v>0</v>
      </c>
      <c r="AF134" s="65">
        <v>0</v>
      </c>
      <c r="AG134" s="77"/>
      <c r="AH134" s="99"/>
      <c r="AI134" s="100"/>
      <c r="AJ134" s="18">
        <v>12</v>
      </c>
      <c r="AK134" s="18">
        <v>4</v>
      </c>
      <c r="AL134" s="15">
        <f t="shared" si="2"/>
        <v>3</v>
      </c>
      <c r="AM134" s="19">
        <v>74000</v>
      </c>
      <c r="AN134" s="19">
        <v>100000</v>
      </c>
      <c r="AO134" s="15">
        <v>0.74151999999999996</v>
      </c>
      <c r="AP134" s="18">
        <v>4</v>
      </c>
      <c r="AQ134" s="104"/>
      <c r="AR134" s="16">
        <v>0</v>
      </c>
      <c r="AS134" s="16">
        <v>1</v>
      </c>
      <c r="AT134" s="16">
        <v>0</v>
      </c>
      <c r="AU134" s="16">
        <v>0</v>
      </c>
      <c r="AV134" s="66"/>
      <c r="AW134" s="66"/>
      <c r="AX134" s="66"/>
      <c r="AY134" s="66"/>
      <c r="AZ134" s="66"/>
      <c r="BA134" s="66"/>
      <c r="BB134" s="66"/>
      <c r="BC134" s="66"/>
      <c r="BD134" s="66"/>
      <c r="BE134" s="66"/>
      <c r="BF134" s="69"/>
      <c r="BG134" s="67"/>
      <c r="BH134" s="67"/>
      <c r="BI134" s="68"/>
      <c r="BJ134" s="67"/>
      <c r="BK134" s="67"/>
      <c r="BL134" s="67"/>
      <c r="BM134" s="67"/>
      <c r="BN134" s="67"/>
      <c r="BO134" s="67"/>
      <c r="BP134" s="67"/>
      <c r="BQ134" s="67"/>
      <c r="BR134" s="67"/>
      <c r="BS134" s="69"/>
      <c r="BT134" s="69"/>
      <c r="BU134" s="69"/>
      <c r="BV134" s="69"/>
      <c r="BW134" s="69"/>
      <c r="BX134" s="69"/>
      <c r="BY134" s="69"/>
      <c r="BZ134" s="69"/>
      <c r="CA134" s="69"/>
      <c r="CB134" s="69"/>
      <c r="CC134" s="70"/>
      <c r="CD134" s="70"/>
      <c r="CE134" s="71"/>
      <c r="CF134" s="71"/>
      <c r="CG134" s="71"/>
      <c r="CH134" s="71"/>
      <c r="CI134" s="71"/>
      <c r="CJ134" s="71"/>
      <c r="CK134" s="71"/>
      <c r="CL134" s="67"/>
      <c r="CM134" s="72"/>
      <c r="CN134" s="72"/>
      <c r="CO134" s="72"/>
      <c r="CP134" s="72"/>
      <c r="CQ134" s="72"/>
      <c r="CR134" s="72"/>
      <c r="CS134" s="72"/>
      <c r="CT134" s="72"/>
      <c r="CU134" s="69"/>
      <c r="CV134" s="73"/>
      <c r="CW134" s="74"/>
      <c r="CX134" s="74"/>
      <c r="CY134" s="67"/>
      <c r="CZ134" s="75"/>
      <c r="DA134" s="75"/>
      <c r="DB134" s="75"/>
      <c r="DC134" s="75"/>
      <c r="DD134" s="75"/>
      <c r="DE134" s="75"/>
      <c r="DF134" s="75"/>
      <c r="DG134" s="75"/>
      <c r="DH134" s="76"/>
      <c r="DI134" s="76"/>
      <c r="DJ134" s="76"/>
      <c r="DK134" s="76"/>
      <c r="DL134" s="76"/>
      <c r="DM134" s="76"/>
      <c r="DN134" s="76"/>
      <c r="DO134" s="76">
        <v>0</v>
      </c>
      <c r="DP134" s="71"/>
      <c r="DQ134" s="71"/>
      <c r="DR134" s="71"/>
      <c r="DS134" s="71"/>
      <c r="DT134" s="71"/>
      <c r="DU134" s="71"/>
      <c r="DV134" s="71"/>
      <c r="DW134" s="71"/>
      <c r="DX134" s="71"/>
      <c r="DY134" s="71"/>
      <c r="DZ134" s="71"/>
      <c r="EA134" s="71"/>
      <c r="EB134" s="71"/>
      <c r="EC134" s="77"/>
      <c r="ED134" s="77"/>
      <c r="EE134" s="77"/>
      <c r="EF134" s="77"/>
      <c r="EG134" s="78"/>
      <c r="EH134" s="79"/>
      <c r="EI134" s="57"/>
    </row>
    <row r="135" spans="1:139" x14ac:dyDescent="0.2">
      <c r="A135" s="57">
        <v>133</v>
      </c>
      <c r="B135" s="3" t="s">
        <v>640</v>
      </c>
      <c r="C135" s="2" t="s">
        <v>641</v>
      </c>
      <c r="D135" s="2" t="s">
        <v>712</v>
      </c>
      <c r="E135" s="2" t="s">
        <v>713</v>
      </c>
      <c r="F135" s="2" t="s">
        <v>714</v>
      </c>
      <c r="G135" s="2" t="s">
        <v>721</v>
      </c>
      <c r="H135" s="2" t="s">
        <v>715</v>
      </c>
      <c r="I135" s="6" t="s">
        <v>578</v>
      </c>
      <c r="J135" s="6" t="s">
        <v>557</v>
      </c>
      <c r="K135" s="6" t="s">
        <v>33</v>
      </c>
      <c r="L135" s="6" t="s">
        <v>44</v>
      </c>
      <c r="M135" s="6" t="s">
        <v>33</v>
      </c>
      <c r="N135" s="158" t="s">
        <v>44</v>
      </c>
      <c r="O135" s="29">
        <v>160417</v>
      </c>
      <c r="P135" s="29">
        <v>1462628</v>
      </c>
      <c r="Q135" s="29">
        <v>71816</v>
      </c>
      <c r="R135" s="30">
        <v>3388799</v>
      </c>
      <c r="S135" s="22">
        <v>0.58378410758501753</v>
      </c>
      <c r="T135" s="22">
        <v>8.4871956111885069E-2</v>
      </c>
      <c r="U135" s="22">
        <v>0.33134393630309733</v>
      </c>
      <c r="V135" s="22">
        <v>0</v>
      </c>
      <c r="W135" s="22">
        <v>0</v>
      </c>
      <c r="X135" s="111">
        <v>60</v>
      </c>
      <c r="Y135" s="65">
        <v>0</v>
      </c>
      <c r="Z135" s="65">
        <v>9.0909090909090912E-2</v>
      </c>
      <c r="AA135" s="65">
        <v>0.90909090909090906</v>
      </c>
      <c r="AB135" s="65">
        <v>0</v>
      </c>
      <c r="AC135" s="65">
        <v>0</v>
      </c>
      <c r="AD135" s="65">
        <v>0</v>
      </c>
      <c r="AE135" s="65">
        <v>0</v>
      </c>
      <c r="AF135" s="65">
        <v>0</v>
      </c>
      <c r="AG135" s="6">
        <v>54</v>
      </c>
      <c r="AH135" s="16">
        <v>0.98181818181818181</v>
      </c>
      <c r="AI135" s="17">
        <v>2.6666666666666665</v>
      </c>
      <c r="AJ135" s="18">
        <v>5.5636363636363635</v>
      </c>
      <c r="AK135" s="18">
        <v>4.4909090909090912</v>
      </c>
      <c r="AL135" s="15">
        <f t="shared" si="2"/>
        <v>1.2388663967611335</v>
      </c>
      <c r="AM135" s="19">
        <v>169000</v>
      </c>
      <c r="AN135" s="19">
        <v>122000</v>
      </c>
      <c r="AO135" s="15">
        <v>1.389658656716418</v>
      </c>
      <c r="AP135" s="18">
        <v>3.6909090909090909</v>
      </c>
      <c r="AQ135" s="20">
        <v>11.6</v>
      </c>
      <c r="AR135" s="16">
        <v>0</v>
      </c>
      <c r="AS135" s="16">
        <v>0.98181818181818181</v>
      </c>
      <c r="AT135" s="16">
        <v>1.8181818181818181E-2</v>
      </c>
      <c r="AU135" s="16">
        <v>0</v>
      </c>
      <c r="AV135" s="8" t="s">
        <v>44</v>
      </c>
      <c r="AW135" s="8" t="s">
        <v>44</v>
      </c>
      <c r="AX135" s="8" t="s">
        <v>44</v>
      </c>
      <c r="AY135" s="8"/>
      <c r="AZ135" s="8"/>
      <c r="BA135" s="8" t="s">
        <v>44</v>
      </c>
      <c r="BB135" s="8" t="s">
        <v>44</v>
      </c>
      <c r="BC135" s="8"/>
      <c r="BD135" s="8" t="s">
        <v>44</v>
      </c>
      <c r="BE135" s="8"/>
      <c r="BF135" s="10"/>
      <c r="BG135" s="24" t="s">
        <v>824</v>
      </c>
      <c r="BH135" s="9">
        <v>65</v>
      </c>
      <c r="BI135" s="21">
        <v>0.38690476190476192</v>
      </c>
      <c r="BJ135" s="9">
        <v>13</v>
      </c>
      <c r="BK135" s="23">
        <v>0.25</v>
      </c>
      <c r="BL135" s="23">
        <v>0.79166666666666663</v>
      </c>
      <c r="BM135" s="9" t="s">
        <v>767</v>
      </c>
      <c r="BN135" s="9" t="s">
        <v>767</v>
      </c>
      <c r="BO135" s="9" t="s">
        <v>767</v>
      </c>
      <c r="BP135" s="9" t="s">
        <v>767</v>
      </c>
      <c r="BQ135" s="9" t="s">
        <v>767</v>
      </c>
      <c r="BR135" s="9" t="s">
        <v>767</v>
      </c>
      <c r="BS135" s="10"/>
      <c r="BT135" s="10"/>
      <c r="BU135" s="10"/>
      <c r="BV135" s="10" t="s">
        <v>91</v>
      </c>
      <c r="BW135" s="10" t="s">
        <v>91</v>
      </c>
      <c r="BX135" s="10"/>
      <c r="BY135" s="10"/>
      <c r="BZ135" s="10" t="s">
        <v>34</v>
      </c>
      <c r="CA135" s="10"/>
      <c r="CB135" s="10" t="s">
        <v>91</v>
      </c>
      <c r="CC135" s="11"/>
      <c r="CD135" s="11"/>
      <c r="CE135" s="7"/>
      <c r="CF135" s="7" t="s">
        <v>44</v>
      </c>
      <c r="CG135" s="7"/>
      <c r="CH135" s="7" t="s">
        <v>44</v>
      </c>
      <c r="CI135" s="7" t="s">
        <v>44</v>
      </c>
      <c r="CJ135" s="7" t="s">
        <v>44</v>
      </c>
      <c r="CK135" s="7" t="s">
        <v>725</v>
      </c>
      <c r="CL135" s="9" t="s">
        <v>44</v>
      </c>
      <c r="CM135" s="26">
        <v>0.37</v>
      </c>
      <c r="CN135" s="26">
        <v>0</v>
      </c>
      <c r="CO135" s="26">
        <v>0</v>
      </c>
      <c r="CP135" s="26">
        <v>0.05</v>
      </c>
      <c r="CQ135" s="26">
        <v>0.04</v>
      </c>
      <c r="CR135" s="26">
        <v>0.09</v>
      </c>
      <c r="CS135" s="26">
        <v>0.28999999999999998</v>
      </c>
      <c r="CT135" s="26">
        <v>0.16</v>
      </c>
      <c r="CU135" s="10" t="s">
        <v>33</v>
      </c>
      <c r="CV135" s="27"/>
      <c r="CW135" s="4" t="s">
        <v>33</v>
      </c>
      <c r="CX135" s="4"/>
      <c r="CY135" s="21">
        <v>0.2</v>
      </c>
      <c r="CZ135" s="5">
        <v>0</v>
      </c>
      <c r="DA135" s="5">
        <v>1</v>
      </c>
      <c r="DB135" s="5">
        <v>2</v>
      </c>
      <c r="DC135" s="5">
        <v>0</v>
      </c>
      <c r="DD135" s="5">
        <v>0</v>
      </c>
      <c r="DE135" s="5">
        <v>0</v>
      </c>
      <c r="DF135" s="5">
        <v>0</v>
      </c>
      <c r="DG135" s="5">
        <v>3</v>
      </c>
      <c r="DH135" s="12">
        <v>0</v>
      </c>
      <c r="DI135" s="12">
        <v>0</v>
      </c>
      <c r="DJ135" s="12">
        <v>8</v>
      </c>
      <c r="DK135" s="12">
        <v>0</v>
      </c>
      <c r="DL135" s="12">
        <v>0</v>
      </c>
      <c r="DM135" s="12">
        <v>0</v>
      </c>
      <c r="DN135" s="12">
        <v>0</v>
      </c>
      <c r="DO135" s="12">
        <v>8</v>
      </c>
      <c r="DP135" s="7" t="s">
        <v>35</v>
      </c>
      <c r="DQ135" s="7" t="s">
        <v>35</v>
      </c>
      <c r="DR135" s="7" t="s">
        <v>34</v>
      </c>
      <c r="DS135" s="7" t="s">
        <v>34</v>
      </c>
      <c r="DT135" s="7" t="s">
        <v>35</v>
      </c>
      <c r="DU135" s="7" t="s">
        <v>34</v>
      </c>
      <c r="DV135" s="7" t="s">
        <v>34</v>
      </c>
      <c r="DW135" s="7" t="s">
        <v>34</v>
      </c>
      <c r="DX135" s="7" t="s">
        <v>34</v>
      </c>
      <c r="DY135" s="7" t="s">
        <v>34</v>
      </c>
      <c r="DZ135" s="7" t="s">
        <v>34</v>
      </c>
      <c r="EA135" s="7" t="s">
        <v>91</v>
      </c>
      <c r="EB135" s="7" t="s">
        <v>34</v>
      </c>
      <c r="EC135" s="6"/>
      <c r="ED135" s="6" t="s">
        <v>44</v>
      </c>
      <c r="EE135" s="6" t="s">
        <v>44</v>
      </c>
      <c r="EF135" s="6"/>
      <c r="EG135" s="63" t="s">
        <v>963</v>
      </c>
      <c r="EH135" s="64" t="s">
        <v>964</v>
      </c>
      <c r="EI135" s="57"/>
    </row>
    <row r="136" spans="1:139" x14ac:dyDescent="0.2">
      <c r="A136" s="57">
        <v>134</v>
      </c>
      <c r="B136" s="3" t="s">
        <v>643</v>
      </c>
      <c r="C136" s="80"/>
      <c r="D136" s="80"/>
      <c r="E136" s="80"/>
      <c r="F136" s="80"/>
      <c r="G136" s="80"/>
      <c r="H136" s="80"/>
      <c r="I136" s="6" t="s">
        <v>578</v>
      </c>
      <c r="J136" s="6" t="s">
        <v>561</v>
      </c>
      <c r="K136" s="6" t="s">
        <v>33</v>
      </c>
      <c r="L136" s="6" t="s">
        <v>33</v>
      </c>
      <c r="M136" s="6" t="s">
        <v>44</v>
      </c>
      <c r="N136" s="158" t="s">
        <v>33</v>
      </c>
      <c r="O136" s="29">
        <v>35962</v>
      </c>
      <c r="P136" s="29">
        <v>320229</v>
      </c>
      <c r="Q136" s="29">
        <v>17435</v>
      </c>
      <c r="R136" s="30">
        <v>1119351</v>
      </c>
      <c r="S136" s="94"/>
      <c r="T136" s="94"/>
      <c r="U136" s="94"/>
      <c r="V136" s="94"/>
      <c r="W136" s="94"/>
      <c r="X136" s="111">
        <v>30</v>
      </c>
      <c r="Y136" s="65">
        <v>1</v>
      </c>
      <c r="Z136" s="65">
        <v>0</v>
      </c>
      <c r="AA136" s="65">
        <v>0</v>
      </c>
      <c r="AB136" s="65">
        <v>0</v>
      </c>
      <c r="AC136" s="65">
        <v>0</v>
      </c>
      <c r="AD136" s="65">
        <v>0</v>
      </c>
      <c r="AE136" s="65">
        <v>0</v>
      </c>
      <c r="AF136" s="65">
        <v>0</v>
      </c>
      <c r="AG136" s="6">
        <v>16</v>
      </c>
      <c r="AH136" s="16">
        <v>1</v>
      </c>
      <c r="AI136" s="17">
        <v>1.9375</v>
      </c>
      <c r="AJ136" s="18">
        <v>0</v>
      </c>
      <c r="AK136" s="18">
        <v>4</v>
      </c>
      <c r="AL136" s="15">
        <f t="shared" si="2"/>
        <v>0</v>
      </c>
      <c r="AM136" s="103"/>
      <c r="AN136" s="19">
        <v>100000</v>
      </c>
      <c r="AO136" s="15">
        <v>1.6843750000000001E-3</v>
      </c>
      <c r="AP136" s="18">
        <v>5</v>
      </c>
      <c r="AQ136" s="20">
        <v>4</v>
      </c>
      <c r="AR136" s="16">
        <v>0</v>
      </c>
      <c r="AS136" s="16">
        <v>0</v>
      </c>
      <c r="AT136" s="16">
        <v>1</v>
      </c>
      <c r="AU136" s="16">
        <v>0</v>
      </c>
      <c r="AV136" s="66"/>
      <c r="AW136" s="66"/>
      <c r="AX136" s="66"/>
      <c r="AY136" s="66"/>
      <c r="AZ136" s="66"/>
      <c r="BA136" s="66"/>
      <c r="BB136" s="66"/>
      <c r="BC136" s="66"/>
      <c r="BD136" s="66"/>
      <c r="BE136" s="66"/>
      <c r="BF136" s="69"/>
      <c r="BG136" s="67"/>
      <c r="BH136" s="67"/>
      <c r="BI136" s="68"/>
      <c r="BJ136" s="67"/>
      <c r="BK136" s="67"/>
      <c r="BL136" s="67"/>
      <c r="BM136" s="67"/>
      <c r="BN136" s="67"/>
      <c r="BO136" s="67"/>
      <c r="BP136" s="67"/>
      <c r="BQ136" s="67"/>
      <c r="BR136" s="67"/>
      <c r="BS136" s="69"/>
      <c r="BT136" s="69"/>
      <c r="BU136" s="69"/>
      <c r="BV136" s="69"/>
      <c r="BW136" s="69"/>
      <c r="BX136" s="69"/>
      <c r="BY136" s="69"/>
      <c r="BZ136" s="69"/>
      <c r="CA136" s="69"/>
      <c r="CB136" s="69"/>
      <c r="CC136" s="70"/>
      <c r="CD136" s="70"/>
      <c r="CE136" s="71"/>
      <c r="CF136" s="71"/>
      <c r="CG136" s="71"/>
      <c r="CH136" s="71"/>
      <c r="CI136" s="71"/>
      <c r="CJ136" s="71"/>
      <c r="CK136" s="71"/>
      <c r="CL136" s="67"/>
      <c r="CM136" s="72"/>
      <c r="CN136" s="72"/>
      <c r="CO136" s="72"/>
      <c r="CP136" s="72"/>
      <c r="CQ136" s="72"/>
      <c r="CR136" s="72"/>
      <c r="CS136" s="72"/>
      <c r="CT136" s="72"/>
      <c r="CU136" s="69"/>
      <c r="CV136" s="73"/>
      <c r="CW136" s="74"/>
      <c r="CX136" s="74"/>
      <c r="CY136" s="67"/>
      <c r="CZ136" s="75"/>
      <c r="DA136" s="75"/>
      <c r="DB136" s="75"/>
      <c r="DC136" s="75"/>
      <c r="DD136" s="75"/>
      <c r="DE136" s="75"/>
      <c r="DF136" s="75"/>
      <c r="DG136" s="75"/>
      <c r="DH136" s="76"/>
      <c r="DI136" s="76"/>
      <c r="DJ136" s="76"/>
      <c r="DK136" s="76"/>
      <c r="DL136" s="76"/>
      <c r="DM136" s="76"/>
      <c r="DN136" s="76"/>
      <c r="DO136" s="76"/>
      <c r="DP136" s="71"/>
      <c r="DQ136" s="71"/>
      <c r="DR136" s="71"/>
      <c r="DS136" s="71"/>
      <c r="DT136" s="71"/>
      <c r="DU136" s="71"/>
      <c r="DV136" s="71"/>
      <c r="DW136" s="71"/>
      <c r="DX136" s="71"/>
      <c r="DY136" s="71"/>
      <c r="DZ136" s="71"/>
      <c r="EA136" s="71"/>
      <c r="EB136" s="71"/>
      <c r="EC136" s="77"/>
      <c r="ED136" s="77"/>
      <c r="EE136" s="77"/>
      <c r="EF136" s="77"/>
      <c r="EG136" s="78"/>
      <c r="EH136" s="79"/>
      <c r="EI136" s="57"/>
    </row>
    <row r="137" spans="1:139" x14ac:dyDescent="0.2">
      <c r="A137" s="57">
        <v>135</v>
      </c>
      <c r="B137" s="3" t="s">
        <v>644</v>
      </c>
      <c r="C137" s="80"/>
      <c r="D137" s="80"/>
      <c r="E137" s="80"/>
      <c r="F137" s="80"/>
      <c r="G137" s="80"/>
      <c r="H137" s="80"/>
      <c r="I137" s="6" t="s">
        <v>578</v>
      </c>
      <c r="J137" s="6" t="s">
        <v>561</v>
      </c>
      <c r="K137" s="6" t="s">
        <v>33</v>
      </c>
      <c r="L137" s="6" t="s">
        <v>33</v>
      </c>
      <c r="M137" s="6" t="s">
        <v>44</v>
      </c>
      <c r="N137" s="158" t="s">
        <v>33</v>
      </c>
      <c r="O137" s="29">
        <v>611</v>
      </c>
      <c r="P137" s="29">
        <v>4657</v>
      </c>
      <c r="Q137" s="29">
        <v>315</v>
      </c>
      <c r="R137" s="30">
        <v>6740</v>
      </c>
      <c r="S137" s="94"/>
      <c r="T137" s="94"/>
      <c r="U137" s="94"/>
      <c r="V137" s="94"/>
      <c r="W137" s="94"/>
      <c r="X137" s="111">
        <v>1</v>
      </c>
      <c r="Y137" s="65">
        <v>0</v>
      </c>
      <c r="Z137" s="65">
        <v>0</v>
      </c>
      <c r="AA137" s="65">
        <v>1</v>
      </c>
      <c r="AB137" s="65">
        <v>0</v>
      </c>
      <c r="AC137" s="65">
        <v>0</v>
      </c>
      <c r="AD137" s="65">
        <v>0</v>
      </c>
      <c r="AE137" s="65">
        <v>0</v>
      </c>
      <c r="AF137" s="65">
        <v>0</v>
      </c>
      <c r="AG137" s="6">
        <v>1</v>
      </c>
      <c r="AH137" s="16">
        <v>0.5</v>
      </c>
      <c r="AI137" s="17">
        <v>2</v>
      </c>
      <c r="AJ137" s="18">
        <v>6.5</v>
      </c>
      <c r="AK137" s="18">
        <v>4.5</v>
      </c>
      <c r="AL137" s="15">
        <f t="shared" si="2"/>
        <v>1.4444444444444444</v>
      </c>
      <c r="AM137" s="19">
        <v>39000</v>
      </c>
      <c r="AN137" s="19">
        <v>125000</v>
      </c>
      <c r="AO137" s="15">
        <v>0.31206</v>
      </c>
      <c r="AP137" s="18">
        <v>4</v>
      </c>
      <c r="AQ137" s="20">
        <v>12</v>
      </c>
      <c r="AR137" s="16">
        <v>0</v>
      </c>
      <c r="AS137" s="16">
        <v>1</v>
      </c>
      <c r="AT137" s="16">
        <v>0</v>
      </c>
      <c r="AU137" s="16">
        <v>0</v>
      </c>
      <c r="AV137" s="66"/>
      <c r="AW137" s="66"/>
      <c r="AX137" s="66"/>
      <c r="AY137" s="66"/>
      <c r="AZ137" s="66"/>
      <c r="BA137" s="66"/>
      <c r="BB137" s="66"/>
      <c r="BC137" s="66"/>
      <c r="BD137" s="66"/>
      <c r="BE137" s="66"/>
      <c r="BF137" s="69"/>
      <c r="BG137" s="67"/>
      <c r="BH137" s="67"/>
      <c r="BI137" s="68"/>
      <c r="BJ137" s="67"/>
      <c r="BK137" s="67"/>
      <c r="BL137" s="67"/>
      <c r="BM137" s="67"/>
      <c r="BN137" s="67"/>
      <c r="BO137" s="67"/>
      <c r="BP137" s="67"/>
      <c r="BQ137" s="67"/>
      <c r="BR137" s="67"/>
      <c r="BS137" s="69"/>
      <c r="BT137" s="69"/>
      <c r="BU137" s="69"/>
      <c r="BV137" s="69"/>
      <c r="BW137" s="69"/>
      <c r="BX137" s="69"/>
      <c r="BY137" s="69"/>
      <c r="BZ137" s="69"/>
      <c r="CA137" s="69"/>
      <c r="CB137" s="69"/>
      <c r="CC137" s="70"/>
      <c r="CD137" s="70"/>
      <c r="CE137" s="71"/>
      <c r="CF137" s="71"/>
      <c r="CG137" s="71"/>
      <c r="CH137" s="71"/>
      <c r="CI137" s="71"/>
      <c r="CJ137" s="71"/>
      <c r="CK137" s="71"/>
      <c r="CL137" s="67"/>
      <c r="CM137" s="72"/>
      <c r="CN137" s="72"/>
      <c r="CO137" s="72"/>
      <c r="CP137" s="72"/>
      <c r="CQ137" s="72"/>
      <c r="CR137" s="72"/>
      <c r="CS137" s="72"/>
      <c r="CT137" s="72"/>
      <c r="CU137" s="69"/>
      <c r="CV137" s="73"/>
      <c r="CW137" s="74"/>
      <c r="CX137" s="74"/>
      <c r="CY137" s="67"/>
      <c r="CZ137" s="75"/>
      <c r="DA137" s="75"/>
      <c r="DB137" s="75"/>
      <c r="DC137" s="75"/>
      <c r="DD137" s="75"/>
      <c r="DE137" s="75"/>
      <c r="DF137" s="75"/>
      <c r="DG137" s="75"/>
      <c r="DH137" s="76"/>
      <c r="DI137" s="76"/>
      <c r="DJ137" s="76"/>
      <c r="DK137" s="76"/>
      <c r="DL137" s="76"/>
      <c r="DM137" s="76"/>
      <c r="DN137" s="76"/>
      <c r="DO137" s="76"/>
      <c r="DP137" s="71"/>
      <c r="DQ137" s="71"/>
      <c r="DR137" s="71"/>
      <c r="DS137" s="71"/>
      <c r="DT137" s="71"/>
      <c r="DU137" s="71"/>
      <c r="DV137" s="71"/>
      <c r="DW137" s="71"/>
      <c r="DX137" s="71"/>
      <c r="DY137" s="71"/>
      <c r="DZ137" s="71"/>
      <c r="EA137" s="71"/>
      <c r="EB137" s="71"/>
      <c r="EC137" s="77"/>
      <c r="ED137" s="77"/>
      <c r="EE137" s="77"/>
      <c r="EF137" s="77"/>
      <c r="EG137" s="78"/>
      <c r="EH137" s="79"/>
      <c r="EI137" s="57"/>
    </row>
    <row r="138" spans="1:139" x14ac:dyDescent="0.2">
      <c r="A138" s="57">
        <v>136</v>
      </c>
      <c r="B138" s="3" t="s">
        <v>312</v>
      </c>
      <c r="C138" s="2" t="s">
        <v>312</v>
      </c>
      <c r="D138" s="2" t="s">
        <v>313</v>
      </c>
      <c r="E138" s="2" t="s">
        <v>314</v>
      </c>
      <c r="F138" s="2" t="s">
        <v>315</v>
      </c>
      <c r="G138" s="2" t="s">
        <v>698</v>
      </c>
      <c r="H138" s="2" t="s">
        <v>316</v>
      </c>
      <c r="I138" s="6" t="s">
        <v>577</v>
      </c>
      <c r="J138" s="6" t="s">
        <v>557</v>
      </c>
      <c r="K138" s="6" t="s">
        <v>33</v>
      </c>
      <c r="L138" s="6" t="s">
        <v>44</v>
      </c>
      <c r="M138" s="6" t="s">
        <v>33</v>
      </c>
      <c r="N138" s="158" t="s">
        <v>44</v>
      </c>
      <c r="O138" s="29">
        <v>71686</v>
      </c>
      <c r="P138" s="29">
        <v>670604</v>
      </c>
      <c r="Q138" s="29">
        <v>32541</v>
      </c>
      <c r="R138" s="30">
        <v>1642818</v>
      </c>
      <c r="S138" s="22">
        <v>0</v>
      </c>
      <c r="T138" s="22">
        <v>8.0718010150850547E-2</v>
      </c>
      <c r="U138" s="22">
        <v>0.24911158752825938</v>
      </c>
      <c r="V138" s="22">
        <v>2.7370652135537837E-2</v>
      </c>
      <c r="W138" s="22">
        <v>0.64279975018535229</v>
      </c>
      <c r="X138" s="111">
        <v>47</v>
      </c>
      <c r="Y138" s="65">
        <v>7.1428571428571425E-2</v>
      </c>
      <c r="Z138" s="65">
        <v>0.32142857142857145</v>
      </c>
      <c r="AA138" s="65">
        <v>0.6071428571428571</v>
      </c>
      <c r="AB138" s="65">
        <v>0</v>
      </c>
      <c r="AC138" s="65">
        <v>0</v>
      </c>
      <c r="AD138" s="65">
        <v>0</v>
      </c>
      <c r="AE138" s="65">
        <v>0</v>
      </c>
      <c r="AF138" s="65">
        <v>0</v>
      </c>
      <c r="AG138" s="6">
        <v>28</v>
      </c>
      <c r="AH138" s="16">
        <v>1</v>
      </c>
      <c r="AI138" s="17">
        <v>2.75</v>
      </c>
      <c r="AJ138" s="18">
        <v>3.7857142857142856</v>
      </c>
      <c r="AK138" s="18">
        <v>4.6071428571428568</v>
      </c>
      <c r="AL138" s="15">
        <f t="shared" si="2"/>
        <v>0.82170542635658916</v>
      </c>
      <c r="AM138" s="19">
        <v>99000</v>
      </c>
      <c r="AN138" s="19">
        <v>130000</v>
      </c>
      <c r="AO138" s="15">
        <v>0.75592054794520547</v>
      </c>
      <c r="AP138" s="18">
        <v>3.9285714285714284</v>
      </c>
      <c r="AQ138" s="20">
        <v>9.7857142857142865</v>
      </c>
      <c r="AR138" s="16">
        <v>0.6785714285714286</v>
      </c>
      <c r="AS138" s="16">
        <v>0.25</v>
      </c>
      <c r="AT138" s="16">
        <v>7.1428571428571425E-2</v>
      </c>
      <c r="AU138" s="16">
        <v>0</v>
      </c>
      <c r="AV138" s="8" t="s">
        <v>44</v>
      </c>
      <c r="AW138" s="8" t="s">
        <v>44</v>
      </c>
      <c r="AX138" s="8" t="s">
        <v>44</v>
      </c>
      <c r="AY138" s="8" t="s">
        <v>44</v>
      </c>
      <c r="AZ138" s="8" t="s">
        <v>44</v>
      </c>
      <c r="BA138" s="8"/>
      <c r="BB138" s="8"/>
      <c r="BC138" s="8"/>
      <c r="BD138" s="8" t="s">
        <v>44</v>
      </c>
      <c r="BE138" s="8"/>
      <c r="BF138" s="10"/>
      <c r="BG138" s="24" t="s">
        <v>795</v>
      </c>
      <c r="BH138" s="9">
        <v>60</v>
      </c>
      <c r="BI138" s="21">
        <v>0.35714285714285715</v>
      </c>
      <c r="BJ138" s="9">
        <v>12</v>
      </c>
      <c r="BK138" s="23">
        <v>0.25</v>
      </c>
      <c r="BL138" s="23">
        <v>0.75</v>
      </c>
      <c r="BM138" s="9" t="s">
        <v>767</v>
      </c>
      <c r="BN138" s="9" t="s">
        <v>767</v>
      </c>
      <c r="BO138" s="9" t="s">
        <v>767</v>
      </c>
      <c r="BP138" s="9" t="s">
        <v>767</v>
      </c>
      <c r="BQ138" s="9" t="s">
        <v>767</v>
      </c>
      <c r="BR138" s="9" t="s">
        <v>767</v>
      </c>
      <c r="BS138" s="10" t="s">
        <v>91</v>
      </c>
      <c r="BT138" s="10" t="s">
        <v>91</v>
      </c>
      <c r="BU138" s="10" t="s">
        <v>91</v>
      </c>
      <c r="BV138" s="10" t="s">
        <v>91</v>
      </c>
      <c r="BW138" s="10" t="s">
        <v>91</v>
      </c>
      <c r="BX138" s="10" t="s">
        <v>91</v>
      </c>
      <c r="BY138" s="10" t="s">
        <v>91</v>
      </c>
      <c r="BZ138" s="10" t="s">
        <v>34</v>
      </c>
      <c r="CA138" s="10" t="s">
        <v>91</v>
      </c>
      <c r="CB138" s="10" t="s">
        <v>91</v>
      </c>
      <c r="CC138" s="11" t="s">
        <v>33</v>
      </c>
      <c r="CD138" s="11" t="s">
        <v>44</v>
      </c>
      <c r="CE138" s="7"/>
      <c r="CF138" s="7"/>
      <c r="CG138" s="7"/>
      <c r="CH138" s="7"/>
      <c r="CI138" s="7" t="s">
        <v>44</v>
      </c>
      <c r="CJ138" s="7" t="s">
        <v>44</v>
      </c>
      <c r="CK138" s="7" t="s">
        <v>317</v>
      </c>
      <c r="CL138" s="9" t="s">
        <v>44</v>
      </c>
      <c r="CM138" s="26">
        <v>0</v>
      </c>
      <c r="CN138" s="26">
        <v>0</v>
      </c>
      <c r="CO138" s="26">
        <v>0</v>
      </c>
      <c r="CP138" s="26">
        <v>0</v>
      </c>
      <c r="CQ138" s="26">
        <v>0</v>
      </c>
      <c r="CR138" s="26">
        <v>0.15</v>
      </c>
      <c r="CS138" s="26">
        <v>0.75</v>
      </c>
      <c r="CT138" s="26">
        <v>0.1</v>
      </c>
      <c r="CU138" s="10" t="s">
        <v>33</v>
      </c>
      <c r="CV138" s="27"/>
      <c r="CW138" s="4" t="s">
        <v>33</v>
      </c>
      <c r="CX138" s="4"/>
      <c r="CY138" s="21">
        <v>0.1</v>
      </c>
      <c r="CZ138" s="5">
        <v>5</v>
      </c>
      <c r="DA138" s="5">
        <v>9</v>
      </c>
      <c r="DB138" s="5">
        <v>0</v>
      </c>
      <c r="DC138" s="5">
        <v>5</v>
      </c>
      <c r="DD138" s="5">
        <v>0</v>
      </c>
      <c r="DE138" s="5">
        <v>0</v>
      </c>
      <c r="DF138" s="5">
        <v>0</v>
      </c>
      <c r="DG138" s="5">
        <v>19</v>
      </c>
      <c r="DH138" s="12">
        <v>5</v>
      </c>
      <c r="DI138" s="12">
        <v>0</v>
      </c>
      <c r="DJ138" s="12">
        <v>0</v>
      </c>
      <c r="DK138" s="12">
        <v>11</v>
      </c>
      <c r="DL138" s="12">
        <v>0</v>
      </c>
      <c r="DM138" s="12">
        <v>0</v>
      </c>
      <c r="DN138" s="12">
        <v>0</v>
      </c>
      <c r="DO138" s="12">
        <v>16</v>
      </c>
      <c r="DP138" s="7" t="s">
        <v>35</v>
      </c>
      <c r="DQ138" s="7" t="s">
        <v>35</v>
      </c>
      <c r="DR138" s="7" t="s">
        <v>34</v>
      </c>
      <c r="DS138" s="7" t="s">
        <v>34</v>
      </c>
      <c r="DT138" s="7" t="s">
        <v>34</v>
      </c>
      <c r="DU138" s="7" t="s">
        <v>34</v>
      </c>
      <c r="DV138" s="7" t="s">
        <v>34</v>
      </c>
      <c r="DW138" s="7" t="s">
        <v>34</v>
      </c>
      <c r="DX138" s="7" t="s">
        <v>34</v>
      </c>
      <c r="DY138" s="7" t="s">
        <v>34</v>
      </c>
      <c r="DZ138" s="7" t="s">
        <v>34</v>
      </c>
      <c r="EA138" s="7" t="s">
        <v>91</v>
      </c>
      <c r="EB138" s="7" t="s">
        <v>34</v>
      </c>
      <c r="EC138" s="6"/>
      <c r="ED138" s="6" t="s">
        <v>44</v>
      </c>
      <c r="EE138" s="6"/>
      <c r="EF138" s="6"/>
      <c r="EG138" s="63" t="s">
        <v>965</v>
      </c>
      <c r="EH138" s="64" t="s">
        <v>966</v>
      </c>
      <c r="EI138" s="57"/>
    </row>
    <row r="139" spans="1:139" x14ac:dyDescent="0.2">
      <c r="A139" s="57">
        <v>137</v>
      </c>
      <c r="B139" s="3" t="s">
        <v>1078</v>
      </c>
      <c r="C139" s="2" t="s">
        <v>213</v>
      </c>
      <c r="D139" s="2" t="s">
        <v>214</v>
      </c>
      <c r="E139" s="2" t="s">
        <v>215</v>
      </c>
      <c r="F139" s="2" t="s">
        <v>216</v>
      </c>
      <c r="G139" s="2" t="s">
        <v>217</v>
      </c>
      <c r="H139" s="2" t="s">
        <v>218</v>
      </c>
      <c r="I139" s="6" t="s">
        <v>577</v>
      </c>
      <c r="J139" s="6" t="s">
        <v>555</v>
      </c>
      <c r="K139" s="6" t="s">
        <v>44</v>
      </c>
      <c r="L139" s="6" t="s">
        <v>44</v>
      </c>
      <c r="M139" s="6" t="s">
        <v>33</v>
      </c>
      <c r="N139" s="158" t="s">
        <v>44</v>
      </c>
      <c r="O139" s="29">
        <v>111507</v>
      </c>
      <c r="P139" s="29">
        <v>1039085</v>
      </c>
      <c r="Q139" s="29">
        <v>55136</v>
      </c>
      <c r="R139" s="30">
        <v>2221729</v>
      </c>
      <c r="S139" s="22">
        <v>0.61926094496673534</v>
      </c>
      <c r="T139" s="22">
        <v>9.4261271289162632E-2</v>
      </c>
      <c r="U139" s="22">
        <v>0.27545078630201975</v>
      </c>
      <c r="V139" s="22">
        <v>0</v>
      </c>
      <c r="W139" s="22">
        <v>1.102699744208227E-2</v>
      </c>
      <c r="X139" s="111">
        <v>34</v>
      </c>
      <c r="Y139" s="65">
        <v>0.3235294117647059</v>
      </c>
      <c r="Z139" s="65">
        <v>7.8431372549019607E-2</v>
      </c>
      <c r="AA139" s="65">
        <v>0.50980392156862742</v>
      </c>
      <c r="AB139" s="65">
        <v>8.8235294117647065E-2</v>
      </c>
      <c r="AC139" s="65">
        <v>0</v>
      </c>
      <c r="AD139" s="65">
        <v>0</v>
      </c>
      <c r="AE139" s="65">
        <v>0</v>
      </c>
      <c r="AF139" s="65">
        <v>0</v>
      </c>
      <c r="AG139" s="6">
        <v>102</v>
      </c>
      <c r="AH139" s="16">
        <v>0.98076923076923073</v>
      </c>
      <c r="AI139" s="17">
        <v>1.6176470588235294</v>
      </c>
      <c r="AJ139" s="18">
        <v>3.5480769230769229</v>
      </c>
      <c r="AK139" s="18">
        <v>5.2352941176470589</v>
      </c>
      <c r="AL139" s="15">
        <f t="shared" si="2"/>
        <v>0.67772255834053585</v>
      </c>
      <c r="AM139" s="19">
        <v>87000</v>
      </c>
      <c r="AN139" s="19">
        <v>157000</v>
      </c>
      <c r="AO139" s="15">
        <v>0.55257695831554987</v>
      </c>
      <c r="AP139" s="18">
        <v>4.259615384615385</v>
      </c>
      <c r="AQ139" s="20">
        <v>14.122448979591837</v>
      </c>
      <c r="AR139" s="16">
        <v>8.6538461538461536E-2</v>
      </c>
      <c r="AS139" s="16">
        <v>0.85576923076923073</v>
      </c>
      <c r="AT139" s="16">
        <v>3.8461538461538464E-2</v>
      </c>
      <c r="AU139" s="16">
        <v>1.9230769230769232E-2</v>
      </c>
      <c r="AV139" s="8" t="s">
        <v>44</v>
      </c>
      <c r="AW139" s="8" t="s">
        <v>44</v>
      </c>
      <c r="AX139" s="8" t="s">
        <v>44</v>
      </c>
      <c r="AY139" s="8" t="s">
        <v>44</v>
      </c>
      <c r="AZ139" s="8" t="s">
        <v>44</v>
      </c>
      <c r="BA139" s="8" t="s">
        <v>44</v>
      </c>
      <c r="BB139" s="8" t="s">
        <v>44</v>
      </c>
      <c r="BC139" s="8" t="s">
        <v>44</v>
      </c>
      <c r="BD139" s="8" t="s">
        <v>44</v>
      </c>
      <c r="BE139" s="8"/>
      <c r="BF139" s="10"/>
      <c r="BG139" s="24" t="s">
        <v>825</v>
      </c>
      <c r="BH139" s="9">
        <v>74</v>
      </c>
      <c r="BI139" s="21">
        <v>0.44047619047619047</v>
      </c>
      <c r="BJ139" s="9">
        <v>13</v>
      </c>
      <c r="BK139" s="23">
        <v>0.20833333333333334</v>
      </c>
      <c r="BL139" s="23">
        <v>0.75</v>
      </c>
      <c r="BM139" s="23">
        <v>0.33333333333333331</v>
      </c>
      <c r="BN139" s="23">
        <v>0.70833333333333337</v>
      </c>
      <c r="BO139" s="9" t="s">
        <v>767</v>
      </c>
      <c r="BP139" s="9" t="s">
        <v>767</v>
      </c>
      <c r="BQ139" s="9" t="s">
        <v>767</v>
      </c>
      <c r="BR139" s="9" t="s">
        <v>767</v>
      </c>
      <c r="BS139" s="10" t="s">
        <v>34</v>
      </c>
      <c r="BT139" s="10" t="s">
        <v>34</v>
      </c>
      <c r="BU139" s="10" t="s">
        <v>34</v>
      </c>
      <c r="BV139" s="10" t="s">
        <v>91</v>
      </c>
      <c r="BW139" s="10" t="s">
        <v>91</v>
      </c>
      <c r="BX139" s="10" t="s">
        <v>91</v>
      </c>
      <c r="BY139" s="10" t="s">
        <v>91</v>
      </c>
      <c r="BZ139" s="10" t="s">
        <v>34</v>
      </c>
      <c r="CA139" s="10" t="s">
        <v>91</v>
      </c>
      <c r="CB139" s="10" t="s">
        <v>34</v>
      </c>
      <c r="CC139" s="11" t="s">
        <v>33</v>
      </c>
      <c r="CD139" s="11" t="s">
        <v>44</v>
      </c>
      <c r="CE139" s="7"/>
      <c r="CF139" s="7" t="s">
        <v>44</v>
      </c>
      <c r="CG139" s="7" t="s">
        <v>44</v>
      </c>
      <c r="CH139" s="7"/>
      <c r="CI139" s="7"/>
      <c r="CJ139" s="7" t="s">
        <v>44</v>
      </c>
      <c r="CK139" s="7"/>
      <c r="CL139" s="9" t="s">
        <v>44</v>
      </c>
      <c r="CM139" s="26">
        <v>0.3</v>
      </c>
      <c r="CN139" s="26">
        <v>0.01</v>
      </c>
      <c r="CO139" s="26">
        <v>0.04</v>
      </c>
      <c r="CP139" s="26">
        <v>0.31</v>
      </c>
      <c r="CQ139" s="26">
        <v>0.05</v>
      </c>
      <c r="CR139" s="26">
        <v>0.12</v>
      </c>
      <c r="CS139" s="26">
        <v>0.17</v>
      </c>
      <c r="CT139" s="26">
        <v>0</v>
      </c>
      <c r="CU139" s="10" t="s">
        <v>33</v>
      </c>
      <c r="CV139" s="27"/>
      <c r="CW139" s="4" t="s">
        <v>44</v>
      </c>
      <c r="CX139" s="4" t="s">
        <v>219</v>
      </c>
      <c r="CY139" s="21">
        <v>0</v>
      </c>
      <c r="CZ139" s="5">
        <v>13</v>
      </c>
      <c r="DA139" s="5">
        <v>4</v>
      </c>
      <c r="DB139" s="5" t="s">
        <v>220</v>
      </c>
      <c r="DC139" s="5">
        <v>6</v>
      </c>
      <c r="DD139" s="5">
        <v>0</v>
      </c>
      <c r="DE139" s="5">
        <v>0</v>
      </c>
      <c r="DF139" s="5">
        <v>0</v>
      </c>
      <c r="DG139" s="5">
        <v>49</v>
      </c>
      <c r="DH139" s="12">
        <v>10</v>
      </c>
      <c r="DI139" s="12">
        <v>5</v>
      </c>
      <c r="DJ139" s="12" t="s">
        <v>220</v>
      </c>
      <c r="DK139" s="12">
        <v>4</v>
      </c>
      <c r="DL139" s="12">
        <v>0</v>
      </c>
      <c r="DM139" s="12">
        <v>0</v>
      </c>
      <c r="DN139" s="12">
        <v>0</v>
      </c>
      <c r="DO139" s="12">
        <v>45</v>
      </c>
      <c r="DP139" s="7" t="s">
        <v>34</v>
      </c>
      <c r="DQ139" s="7" t="s">
        <v>34</v>
      </c>
      <c r="DR139" s="7" t="s">
        <v>34</v>
      </c>
      <c r="DS139" s="7" t="s">
        <v>34</v>
      </c>
      <c r="DT139" s="7" t="s">
        <v>34</v>
      </c>
      <c r="DU139" s="7" t="s">
        <v>34</v>
      </c>
      <c r="DV139" s="7" t="s">
        <v>34</v>
      </c>
      <c r="DW139" s="7" t="s">
        <v>34</v>
      </c>
      <c r="DX139" s="7" t="s">
        <v>34</v>
      </c>
      <c r="DY139" s="7" t="s">
        <v>34</v>
      </c>
      <c r="DZ139" s="7" t="s">
        <v>34</v>
      </c>
      <c r="EA139" s="7" t="s">
        <v>34</v>
      </c>
      <c r="EB139" s="7" t="s">
        <v>34</v>
      </c>
      <c r="EC139" s="6" t="s">
        <v>44</v>
      </c>
      <c r="ED139" s="6" t="s">
        <v>44</v>
      </c>
      <c r="EE139" s="6" t="s">
        <v>44</v>
      </c>
      <c r="EF139" s="6"/>
      <c r="EG139" s="63" t="s">
        <v>967</v>
      </c>
      <c r="EH139" s="64"/>
      <c r="EI139" s="57"/>
    </row>
    <row r="140" spans="1:139" x14ac:dyDescent="0.2">
      <c r="A140" s="57">
        <v>138</v>
      </c>
      <c r="B140" s="54" t="s">
        <v>649</v>
      </c>
      <c r="C140" s="81"/>
      <c r="D140" s="81"/>
      <c r="E140" s="81"/>
      <c r="F140" s="81"/>
      <c r="G140" s="81"/>
      <c r="H140" s="81"/>
      <c r="I140" s="93"/>
      <c r="J140" s="93"/>
      <c r="K140" s="93"/>
      <c r="L140" s="93"/>
      <c r="M140" s="93"/>
      <c r="N140" s="159" t="s">
        <v>33</v>
      </c>
      <c r="O140" s="41">
        <v>173075</v>
      </c>
      <c r="P140" s="41">
        <v>963854</v>
      </c>
      <c r="Q140" s="41">
        <v>50969</v>
      </c>
      <c r="R140" s="42">
        <v>2161934</v>
      </c>
      <c r="S140" s="43">
        <v>0.60516972303502325</v>
      </c>
      <c r="T140" s="43">
        <v>8.8472636074921812E-2</v>
      </c>
      <c r="U140" s="43">
        <v>0.29280542329229292</v>
      </c>
      <c r="V140" s="43">
        <v>2.2202342902234756E-3</v>
      </c>
      <c r="W140" s="43">
        <v>1.1331983307538528E-2</v>
      </c>
      <c r="X140" s="112">
        <v>35</v>
      </c>
      <c r="Y140" s="98"/>
      <c r="Z140" s="98"/>
      <c r="AA140" s="98"/>
      <c r="AB140" s="98"/>
      <c r="AC140" s="98"/>
      <c r="AD140" s="98"/>
      <c r="AE140" s="98"/>
      <c r="AF140" s="98"/>
      <c r="AG140" s="93"/>
      <c r="AH140" s="105"/>
      <c r="AI140" s="106"/>
      <c r="AJ140" s="107"/>
      <c r="AK140" s="107"/>
      <c r="AL140" s="108"/>
      <c r="AM140" s="109"/>
      <c r="AN140" s="109"/>
      <c r="AO140" s="108"/>
      <c r="AP140" s="107"/>
      <c r="AQ140" s="110"/>
      <c r="AR140" s="105"/>
      <c r="AS140" s="105"/>
      <c r="AT140" s="105"/>
      <c r="AU140" s="105"/>
      <c r="AV140" s="82"/>
      <c r="AW140" s="82"/>
      <c r="AX140" s="82"/>
      <c r="AY140" s="82"/>
      <c r="AZ140" s="82"/>
      <c r="BA140" s="82"/>
      <c r="BB140" s="82"/>
      <c r="BC140" s="82"/>
      <c r="BD140" s="82"/>
      <c r="BE140" s="82"/>
      <c r="BF140" s="85"/>
      <c r="BG140" s="83"/>
      <c r="BH140" s="83"/>
      <c r="BI140" s="84"/>
      <c r="BJ140" s="83"/>
      <c r="BK140" s="83"/>
      <c r="BL140" s="83"/>
      <c r="BM140" s="83"/>
      <c r="BN140" s="83"/>
      <c r="BO140" s="83"/>
      <c r="BP140" s="83"/>
      <c r="BQ140" s="83"/>
      <c r="BR140" s="83"/>
      <c r="BS140" s="85"/>
      <c r="BT140" s="85"/>
      <c r="BU140" s="85"/>
      <c r="BV140" s="85"/>
      <c r="BW140" s="85"/>
      <c r="BX140" s="85"/>
      <c r="BY140" s="85"/>
      <c r="BZ140" s="85"/>
      <c r="CA140" s="85"/>
      <c r="CB140" s="85"/>
      <c r="CC140" s="86"/>
      <c r="CD140" s="86"/>
      <c r="CE140" s="87"/>
      <c r="CF140" s="87"/>
      <c r="CG140" s="87"/>
      <c r="CH140" s="87"/>
      <c r="CI140" s="87"/>
      <c r="CJ140" s="87"/>
      <c r="CK140" s="87"/>
      <c r="CL140" s="83"/>
      <c r="CM140" s="88"/>
      <c r="CN140" s="88"/>
      <c r="CO140" s="88"/>
      <c r="CP140" s="88"/>
      <c r="CQ140" s="88"/>
      <c r="CR140" s="88"/>
      <c r="CS140" s="88"/>
      <c r="CT140" s="88"/>
      <c r="CU140" s="85"/>
      <c r="CV140" s="89"/>
      <c r="CW140" s="90"/>
      <c r="CX140" s="90"/>
      <c r="CY140" s="83"/>
      <c r="CZ140" s="91"/>
      <c r="DA140" s="91"/>
      <c r="DB140" s="91"/>
      <c r="DC140" s="91"/>
      <c r="DD140" s="91"/>
      <c r="DE140" s="91"/>
      <c r="DF140" s="91"/>
      <c r="DG140" s="91"/>
      <c r="DH140" s="92"/>
      <c r="DI140" s="92"/>
      <c r="DJ140" s="92"/>
      <c r="DK140" s="92"/>
      <c r="DL140" s="92"/>
      <c r="DM140" s="92"/>
      <c r="DN140" s="92"/>
      <c r="DO140" s="92"/>
      <c r="DP140" s="87"/>
      <c r="DQ140" s="87"/>
      <c r="DR140" s="87"/>
      <c r="DS140" s="87"/>
      <c r="DT140" s="87"/>
      <c r="DU140" s="87"/>
      <c r="DV140" s="87"/>
      <c r="DW140" s="87"/>
      <c r="DX140" s="87"/>
      <c r="DY140" s="87"/>
      <c r="DZ140" s="87"/>
      <c r="EA140" s="87"/>
      <c r="EB140" s="87"/>
      <c r="EC140" s="93"/>
      <c r="ED140" s="93"/>
      <c r="EE140" s="93"/>
      <c r="EF140" s="93"/>
      <c r="EG140" s="78"/>
      <c r="EH140" s="79"/>
      <c r="EI140" s="57"/>
    </row>
    <row r="141" spans="1:139" x14ac:dyDescent="0.2">
      <c r="A141" s="57">
        <v>139</v>
      </c>
      <c r="B141" s="54" t="s">
        <v>650</v>
      </c>
      <c r="C141" s="81"/>
      <c r="D141" s="81"/>
      <c r="E141" s="81"/>
      <c r="F141" s="81"/>
      <c r="G141" s="81"/>
      <c r="H141" s="81"/>
      <c r="I141" s="93"/>
      <c r="J141" s="93"/>
      <c r="K141" s="93"/>
      <c r="L141" s="93"/>
      <c r="M141" s="93"/>
      <c r="N141" s="159" t="s">
        <v>33</v>
      </c>
      <c r="O141" s="41">
        <v>57270</v>
      </c>
      <c r="P141" s="41">
        <v>317226</v>
      </c>
      <c r="Q141" s="41">
        <v>23927</v>
      </c>
      <c r="R141" s="42">
        <v>1125525</v>
      </c>
      <c r="S141" s="43">
        <v>0.61775171586592925</v>
      </c>
      <c r="T141" s="43">
        <v>0.10540592168099332</v>
      </c>
      <c r="U141" s="43">
        <v>0.27684236245307747</v>
      </c>
      <c r="V141" s="43">
        <v>0</v>
      </c>
      <c r="W141" s="43">
        <v>0</v>
      </c>
      <c r="X141" s="112">
        <v>29</v>
      </c>
      <c r="Y141" s="98"/>
      <c r="Z141" s="98"/>
      <c r="AA141" s="98"/>
      <c r="AB141" s="98"/>
      <c r="AC141" s="98"/>
      <c r="AD141" s="98"/>
      <c r="AE141" s="98"/>
      <c r="AF141" s="98"/>
      <c r="AG141" s="93"/>
      <c r="AH141" s="105"/>
      <c r="AI141" s="106"/>
      <c r="AJ141" s="107"/>
      <c r="AK141" s="107"/>
      <c r="AL141" s="108"/>
      <c r="AM141" s="109"/>
      <c r="AN141" s="109"/>
      <c r="AO141" s="108"/>
      <c r="AP141" s="107"/>
      <c r="AQ141" s="110"/>
      <c r="AR141" s="105"/>
      <c r="AS141" s="105"/>
      <c r="AT141" s="105"/>
      <c r="AU141" s="105"/>
      <c r="AV141" s="82"/>
      <c r="AW141" s="82"/>
      <c r="AX141" s="82"/>
      <c r="AY141" s="82"/>
      <c r="AZ141" s="82"/>
      <c r="BA141" s="82"/>
      <c r="BB141" s="82"/>
      <c r="BC141" s="82"/>
      <c r="BD141" s="82"/>
      <c r="BE141" s="82"/>
      <c r="BF141" s="85"/>
      <c r="BG141" s="83"/>
      <c r="BH141" s="83"/>
      <c r="BI141" s="84"/>
      <c r="BJ141" s="83"/>
      <c r="BK141" s="83"/>
      <c r="BL141" s="83"/>
      <c r="BM141" s="83"/>
      <c r="BN141" s="83"/>
      <c r="BO141" s="83"/>
      <c r="BP141" s="83"/>
      <c r="BQ141" s="83"/>
      <c r="BR141" s="83"/>
      <c r="BS141" s="85"/>
      <c r="BT141" s="85"/>
      <c r="BU141" s="85"/>
      <c r="BV141" s="85"/>
      <c r="BW141" s="85"/>
      <c r="BX141" s="85"/>
      <c r="BY141" s="85"/>
      <c r="BZ141" s="85"/>
      <c r="CA141" s="85"/>
      <c r="CB141" s="85"/>
      <c r="CC141" s="86"/>
      <c r="CD141" s="86"/>
      <c r="CE141" s="87"/>
      <c r="CF141" s="87"/>
      <c r="CG141" s="87"/>
      <c r="CH141" s="87"/>
      <c r="CI141" s="87"/>
      <c r="CJ141" s="87"/>
      <c r="CK141" s="87"/>
      <c r="CL141" s="83"/>
      <c r="CM141" s="88"/>
      <c r="CN141" s="88"/>
      <c r="CO141" s="88"/>
      <c r="CP141" s="88"/>
      <c r="CQ141" s="88"/>
      <c r="CR141" s="88"/>
      <c r="CS141" s="88"/>
      <c r="CT141" s="88"/>
      <c r="CU141" s="85"/>
      <c r="CV141" s="89"/>
      <c r="CW141" s="90"/>
      <c r="CX141" s="90"/>
      <c r="CY141" s="83"/>
      <c r="CZ141" s="91"/>
      <c r="DA141" s="91"/>
      <c r="DB141" s="91"/>
      <c r="DC141" s="91"/>
      <c r="DD141" s="91"/>
      <c r="DE141" s="91"/>
      <c r="DF141" s="91"/>
      <c r="DG141" s="91"/>
      <c r="DH141" s="92"/>
      <c r="DI141" s="92"/>
      <c r="DJ141" s="92"/>
      <c r="DK141" s="92"/>
      <c r="DL141" s="92"/>
      <c r="DM141" s="92"/>
      <c r="DN141" s="92"/>
      <c r="DO141" s="92"/>
      <c r="DP141" s="87"/>
      <c r="DQ141" s="87"/>
      <c r="DR141" s="87"/>
      <c r="DS141" s="87"/>
      <c r="DT141" s="87"/>
      <c r="DU141" s="87"/>
      <c r="DV141" s="87"/>
      <c r="DW141" s="87"/>
      <c r="DX141" s="87"/>
      <c r="DY141" s="87"/>
      <c r="DZ141" s="87"/>
      <c r="EA141" s="87"/>
      <c r="EB141" s="87"/>
      <c r="EC141" s="93"/>
      <c r="ED141" s="93"/>
      <c r="EE141" s="93"/>
      <c r="EF141" s="93"/>
      <c r="EG141" s="78"/>
      <c r="EH141" s="79"/>
      <c r="EI141" s="57"/>
    </row>
    <row r="142" spans="1:139" x14ac:dyDescent="0.2">
      <c r="A142" s="57">
        <v>140</v>
      </c>
      <c r="B142" s="54" t="s">
        <v>651</v>
      </c>
      <c r="C142" s="81"/>
      <c r="D142" s="81"/>
      <c r="E142" s="81"/>
      <c r="F142" s="81"/>
      <c r="G142" s="81"/>
      <c r="H142" s="81"/>
      <c r="I142" s="93"/>
      <c r="J142" s="93"/>
      <c r="K142" s="93"/>
      <c r="L142" s="93"/>
      <c r="M142" s="93"/>
      <c r="N142" s="159" t="s">
        <v>33</v>
      </c>
      <c r="O142" s="41">
        <v>14825</v>
      </c>
      <c r="P142" s="41">
        <v>202455</v>
      </c>
      <c r="Q142" s="41">
        <v>12785</v>
      </c>
      <c r="R142" s="42">
        <v>528951</v>
      </c>
      <c r="S142" s="43">
        <v>0.60579146272528084</v>
      </c>
      <c r="T142" s="43">
        <v>0.11625651525377587</v>
      </c>
      <c r="U142" s="43">
        <v>0.27795202202094332</v>
      </c>
      <c r="V142" s="43">
        <v>0</v>
      </c>
      <c r="W142" s="43">
        <v>0</v>
      </c>
      <c r="X142" s="112">
        <v>29</v>
      </c>
      <c r="Y142" s="65">
        <v>0.3</v>
      </c>
      <c r="Z142" s="65">
        <v>0</v>
      </c>
      <c r="AA142" s="65">
        <v>0.7</v>
      </c>
      <c r="AB142" s="65">
        <v>0</v>
      </c>
      <c r="AC142" s="65">
        <v>0</v>
      </c>
      <c r="AD142" s="65">
        <v>0</v>
      </c>
      <c r="AE142" s="65">
        <v>0</v>
      </c>
      <c r="AF142" s="65">
        <v>0</v>
      </c>
      <c r="AG142" s="34">
        <v>20</v>
      </c>
      <c r="AH142" s="35">
        <v>1</v>
      </c>
      <c r="AI142" s="36">
        <v>1.7</v>
      </c>
      <c r="AJ142" s="37">
        <v>4.75</v>
      </c>
      <c r="AK142" s="37">
        <v>4.7</v>
      </c>
      <c r="AL142" s="38">
        <f t="shared" si="2"/>
        <v>1.0106382978723405</v>
      </c>
      <c r="AM142" s="39">
        <v>114000</v>
      </c>
      <c r="AN142" s="39">
        <v>135000</v>
      </c>
      <c r="AO142" s="38">
        <v>0.84183740740740742</v>
      </c>
      <c r="AP142" s="37">
        <v>2.95</v>
      </c>
      <c r="AQ142" s="40">
        <v>12.45</v>
      </c>
      <c r="AR142" s="35">
        <v>0.45</v>
      </c>
      <c r="AS142" s="35">
        <v>0.55000000000000004</v>
      </c>
      <c r="AT142" s="35">
        <v>0</v>
      </c>
      <c r="AU142" s="35">
        <v>0</v>
      </c>
      <c r="AV142" s="82"/>
      <c r="AW142" s="82"/>
      <c r="AX142" s="82"/>
      <c r="AY142" s="82"/>
      <c r="AZ142" s="82"/>
      <c r="BA142" s="82"/>
      <c r="BB142" s="82"/>
      <c r="BC142" s="82"/>
      <c r="BD142" s="82"/>
      <c r="BE142" s="82"/>
      <c r="BF142" s="85"/>
      <c r="BG142" s="83"/>
      <c r="BH142" s="83"/>
      <c r="BI142" s="84"/>
      <c r="BJ142" s="83"/>
      <c r="BK142" s="83"/>
      <c r="BL142" s="83"/>
      <c r="BM142" s="83"/>
      <c r="BN142" s="83"/>
      <c r="BO142" s="83"/>
      <c r="BP142" s="83"/>
      <c r="BQ142" s="83"/>
      <c r="BR142" s="83"/>
      <c r="BS142" s="85"/>
      <c r="BT142" s="85"/>
      <c r="BU142" s="85"/>
      <c r="BV142" s="85"/>
      <c r="BW142" s="85"/>
      <c r="BX142" s="85"/>
      <c r="BY142" s="85"/>
      <c r="BZ142" s="85"/>
      <c r="CA142" s="85"/>
      <c r="CB142" s="85"/>
      <c r="CC142" s="86"/>
      <c r="CD142" s="86"/>
      <c r="CE142" s="87"/>
      <c r="CF142" s="87"/>
      <c r="CG142" s="87"/>
      <c r="CH142" s="87"/>
      <c r="CI142" s="87"/>
      <c r="CJ142" s="87"/>
      <c r="CK142" s="87"/>
      <c r="CL142" s="83"/>
      <c r="CM142" s="88"/>
      <c r="CN142" s="88"/>
      <c r="CO142" s="88"/>
      <c r="CP142" s="88"/>
      <c r="CQ142" s="88"/>
      <c r="CR142" s="88"/>
      <c r="CS142" s="88"/>
      <c r="CT142" s="88"/>
      <c r="CU142" s="85"/>
      <c r="CV142" s="89"/>
      <c r="CW142" s="90"/>
      <c r="CX142" s="90"/>
      <c r="CY142" s="83"/>
      <c r="CZ142" s="91"/>
      <c r="DA142" s="91"/>
      <c r="DB142" s="91"/>
      <c r="DC142" s="91"/>
      <c r="DD142" s="91"/>
      <c r="DE142" s="91"/>
      <c r="DF142" s="91"/>
      <c r="DG142" s="91"/>
      <c r="DH142" s="92"/>
      <c r="DI142" s="92"/>
      <c r="DJ142" s="92"/>
      <c r="DK142" s="92"/>
      <c r="DL142" s="92"/>
      <c r="DM142" s="92"/>
      <c r="DN142" s="92"/>
      <c r="DO142" s="92"/>
      <c r="DP142" s="87"/>
      <c r="DQ142" s="87"/>
      <c r="DR142" s="87"/>
      <c r="DS142" s="87"/>
      <c r="DT142" s="87"/>
      <c r="DU142" s="87"/>
      <c r="DV142" s="87"/>
      <c r="DW142" s="87"/>
      <c r="DX142" s="87"/>
      <c r="DY142" s="87"/>
      <c r="DZ142" s="87"/>
      <c r="EA142" s="87"/>
      <c r="EB142" s="87"/>
      <c r="EC142" s="93"/>
      <c r="ED142" s="93"/>
      <c r="EE142" s="93"/>
      <c r="EF142" s="93"/>
      <c r="EG142" s="78"/>
      <c r="EH142" s="79"/>
      <c r="EI142" s="57"/>
    </row>
    <row r="143" spans="1:139" x14ac:dyDescent="0.2">
      <c r="A143" s="57">
        <v>141</v>
      </c>
      <c r="B143" s="3" t="s">
        <v>147</v>
      </c>
      <c r="C143" s="2" t="s">
        <v>147</v>
      </c>
      <c r="D143" s="2" t="s">
        <v>148</v>
      </c>
      <c r="E143" s="2" t="s">
        <v>149</v>
      </c>
      <c r="F143" s="2" t="s">
        <v>150</v>
      </c>
      <c r="G143" s="2" t="s">
        <v>699</v>
      </c>
      <c r="H143" s="2" t="s">
        <v>151</v>
      </c>
      <c r="I143" s="6" t="s">
        <v>577</v>
      </c>
      <c r="J143" s="6" t="s">
        <v>562</v>
      </c>
      <c r="K143" s="6" t="s">
        <v>44</v>
      </c>
      <c r="L143" s="6" t="s">
        <v>33</v>
      </c>
      <c r="M143" s="6" t="s">
        <v>33</v>
      </c>
      <c r="N143" s="158" t="s">
        <v>44</v>
      </c>
      <c r="O143" s="29">
        <v>1006949</v>
      </c>
      <c r="P143" s="29">
        <v>1860218</v>
      </c>
      <c r="Q143" s="29">
        <v>96419</v>
      </c>
      <c r="R143" s="30">
        <v>6665693</v>
      </c>
      <c r="S143" s="22">
        <v>0.74968784190931081</v>
      </c>
      <c r="T143" s="22">
        <v>0.17984341613092591</v>
      </c>
      <c r="U143" s="22">
        <v>4.8459477506689851E-2</v>
      </c>
      <c r="V143" s="22">
        <v>2.2009264453073371E-2</v>
      </c>
      <c r="W143" s="22">
        <v>0</v>
      </c>
      <c r="X143" s="111">
        <v>62</v>
      </c>
      <c r="Y143" s="65">
        <v>0.16129032258064516</v>
      </c>
      <c r="Z143" s="65">
        <v>1.6129032258064516E-2</v>
      </c>
      <c r="AA143" s="65">
        <v>0.46774193548387094</v>
      </c>
      <c r="AB143" s="65">
        <v>0.29032258064516131</v>
      </c>
      <c r="AC143" s="65">
        <v>0</v>
      </c>
      <c r="AD143" s="65">
        <v>0</v>
      </c>
      <c r="AE143" s="65">
        <v>6.4516129032258063E-2</v>
      </c>
      <c r="AF143" s="65">
        <v>0</v>
      </c>
      <c r="AG143" s="6">
        <v>46</v>
      </c>
      <c r="AH143" s="16">
        <v>0.74193548387096775</v>
      </c>
      <c r="AI143" s="17">
        <v>2.2826086956521738</v>
      </c>
      <c r="AJ143" s="18">
        <v>5.9838709677419351</v>
      </c>
      <c r="AK143" s="18">
        <v>7.596774193548387</v>
      </c>
      <c r="AL143" s="15">
        <f t="shared" si="2"/>
        <v>0.78768577494692138</v>
      </c>
      <c r="AM143" s="19">
        <v>128000</v>
      </c>
      <c r="AN143" s="19">
        <v>269000</v>
      </c>
      <c r="AO143" s="15">
        <v>0.47657987987987993</v>
      </c>
      <c r="AP143" s="18">
        <v>3.5806451612903225</v>
      </c>
      <c r="AQ143" s="20">
        <v>11.586956521739131</v>
      </c>
      <c r="AR143" s="16">
        <v>0.79032258064516125</v>
      </c>
      <c r="AS143" s="16">
        <v>0.20967741935483872</v>
      </c>
      <c r="AT143" s="16">
        <v>0</v>
      </c>
      <c r="AU143" s="16">
        <v>0</v>
      </c>
      <c r="AV143" s="8" t="s">
        <v>44</v>
      </c>
      <c r="AW143" s="8" t="s">
        <v>44</v>
      </c>
      <c r="AX143" s="8" t="s">
        <v>44</v>
      </c>
      <c r="AY143" s="8"/>
      <c r="AZ143" s="8" t="s">
        <v>44</v>
      </c>
      <c r="BA143" s="8" t="s">
        <v>44</v>
      </c>
      <c r="BB143" s="8" t="s">
        <v>44</v>
      </c>
      <c r="BC143" s="8" t="s">
        <v>44</v>
      </c>
      <c r="BD143" s="8"/>
      <c r="BE143" s="8"/>
      <c r="BF143" s="10"/>
      <c r="BG143" s="24" t="s">
        <v>826</v>
      </c>
      <c r="BH143" s="9">
        <v>107</v>
      </c>
      <c r="BI143" s="21">
        <v>0.63690476190476186</v>
      </c>
      <c r="BJ143" s="9">
        <v>18</v>
      </c>
      <c r="BK143" s="23">
        <v>0.20833333333333334</v>
      </c>
      <c r="BL143" s="23">
        <v>0.95833333333333337</v>
      </c>
      <c r="BM143" s="23">
        <v>0.25</v>
      </c>
      <c r="BN143" s="23">
        <v>0.95833333333333337</v>
      </c>
      <c r="BO143" s="9" t="s">
        <v>767</v>
      </c>
      <c r="BP143" s="9" t="s">
        <v>767</v>
      </c>
      <c r="BQ143" s="9" t="s">
        <v>767</v>
      </c>
      <c r="BR143" s="9" t="s">
        <v>767</v>
      </c>
      <c r="BS143" s="10" t="s">
        <v>34</v>
      </c>
      <c r="BT143" s="10" t="s">
        <v>91</v>
      </c>
      <c r="BU143" s="10" t="s">
        <v>91</v>
      </c>
      <c r="BV143" s="10" t="s">
        <v>91</v>
      </c>
      <c r="BW143" s="10" t="s">
        <v>91</v>
      </c>
      <c r="BX143" s="10" t="s">
        <v>35</v>
      </c>
      <c r="BY143" s="10" t="s">
        <v>34</v>
      </c>
      <c r="BZ143" s="10" t="s">
        <v>34</v>
      </c>
      <c r="CA143" s="10" t="s">
        <v>91</v>
      </c>
      <c r="CB143" s="10" t="s">
        <v>91</v>
      </c>
      <c r="CC143" s="11" t="s">
        <v>44</v>
      </c>
      <c r="CD143" s="11" t="s">
        <v>44</v>
      </c>
      <c r="CE143" s="7"/>
      <c r="CF143" s="7" t="s">
        <v>44</v>
      </c>
      <c r="CG143" s="7"/>
      <c r="CH143" s="7" t="s">
        <v>44</v>
      </c>
      <c r="CI143" s="7" t="s">
        <v>44</v>
      </c>
      <c r="CJ143" s="7" t="s">
        <v>44</v>
      </c>
      <c r="CK143" s="7" t="s">
        <v>152</v>
      </c>
      <c r="CL143" s="9" t="s">
        <v>44</v>
      </c>
      <c r="CM143" s="26">
        <v>0.14000000000000001</v>
      </c>
      <c r="CN143" s="26">
        <v>0</v>
      </c>
      <c r="CO143" s="26">
        <v>0</v>
      </c>
      <c r="CP143" s="26">
        <v>0.01</v>
      </c>
      <c r="CQ143" s="26">
        <v>0.09</v>
      </c>
      <c r="CR143" s="26">
        <v>0.02</v>
      </c>
      <c r="CS143" s="26">
        <v>0.55000000000000004</v>
      </c>
      <c r="CT143" s="26">
        <v>0.19</v>
      </c>
      <c r="CU143" s="10" t="s">
        <v>33</v>
      </c>
      <c r="CV143" s="27"/>
      <c r="CW143" s="4" t="s">
        <v>44</v>
      </c>
      <c r="CX143" s="4" t="s">
        <v>153</v>
      </c>
      <c r="CY143" s="21">
        <v>0.2</v>
      </c>
      <c r="CZ143" s="5">
        <v>5</v>
      </c>
      <c r="DA143" s="5">
        <v>0</v>
      </c>
      <c r="DB143" s="5">
        <v>0</v>
      </c>
      <c r="DC143" s="5">
        <v>0</v>
      </c>
      <c r="DD143" s="5">
        <v>0</v>
      </c>
      <c r="DE143" s="5">
        <v>0</v>
      </c>
      <c r="DF143" s="5">
        <v>0</v>
      </c>
      <c r="DG143" s="5">
        <v>5</v>
      </c>
      <c r="DH143" s="12">
        <v>0</v>
      </c>
      <c r="DI143" s="12">
        <v>0</v>
      </c>
      <c r="DJ143" s="12">
        <v>0</v>
      </c>
      <c r="DK143" s="12">
        <v>0</v>
      </c>
      <c r="DL143" s="12">
        <v>0</v>
      </c>
      <c r="DM143" s="12">
        <v>0</v>
      </c>
      <c r="DN143" s="12">
        <v>0</v>
      </c>
      <c r="DO143" s="12">
        <v>0</v>
      </c>
      <c r="DP143" s="7" t="s">
        <v>34</v>
      </c>
      <c r="DQ143" s="7" t="s">
        <v>34</v>
      </c>
      <c r="DR143" s="7" t="s">
        <v>34</v>
      </c>
      <c r="DS143" s="7" t="s">
        <v>34</v>
      </c>
      <c r="DT143" s="7" t="s">
        <v>34</v>
      </c>
      <c r="DU143" s="7" t="s">
        <v>34</v>
      </c>
      <c r="DV143" s="7" t="s">
        <v>34</v>
      </c>
      <c r="DW143" s="7" t="s">
        <v>34</v>
      </c>
      <c r="DX143" s="7" t="s">
        <v>34</v>
      </c>
      <c r="DY143" s="7" t="s">
        <v>34</v>
      </c>
      <c r="DZ143" s="7" t="s">
        <v>34</v>
      </c>
      <c r="EA143" s="7" t="s">
        <v>34</v>
      </c>
      <c r="EB143" s="7" t="s">
        <v>34</v>
      </c>
      <c r="EC143" s="6" t="s">
        <v>44</v>
      </c>
      <c r="ED143" s="6" t="s">
        <v>44</v>
      </c>
      <c r="EE143" s="6" t="s">
        <v>44</v>
      </c>
      <c r="EF143" s="6"/>
      <c r="EG143" s="63" t="s">
        <v>968</v>
      </c>
      <c r="EH143" s="64" t="s">
        <v>969</v>
      </c>
      <c r="EI143" s="57"/>
    </row>
    <row r="144" spans="1:139" x14ac:dyDescent="0.2">
      <c r="A144" s="57">
        <v>142</v>
      </c>
      <c r="B144" s="3" t="s">
        <v>447</v>
      </c>
      <c r="C144" s="2" t="s">
        <v>448</v>
      </c>
      <c r="D144" s="2" t="s">
        <v>449</v>
      </c>
      <c r="E144" s="2" t="s">
        <v>450</v>
      </c>
      <c r="F144" s="2" t="s">
        <v>451</v>
      </c>
      <c r="G144" s="2" t="s">
        <v>452</v>
      </c>
      <c r="H144" s="2" t="s">
        <v>453</v>
      </c>
      <c r="I144" s="6" t="s">
        <v>581</v>
      </c>
      <c r="J144" s="6" t="s">
        <v>562</v>
      </c>
      <c r="K144" s="6" t="s">
        <v>44</v>
      </c>
      <c r="L144" s="6" t="s">
        <v>33</v>
      </c>
      <c r="M144" s="6" t="s">
        <v>33</v>
      </c>
      <c r="N144" s="158" t="s">
        <v>44</v>
      </c>
      <c r="O144" s="29">
        <v>491353</v>
      </c>
      <c r="P144" s="29">
        <v>574894</v>
      </c>
      <c r="Q144" s="29">
        <v>36642</v>
      </c>
      <c r="R144" s="30">
        <v>1848517</v>
      </c>
      <c r="S144" s="22">
        <v>0.49296706494990311</v>
      </c>
      <c r="T144" s="22">
        <v>0.48150328073801862</v>
      </c>
      <c r="U144" s="22">
        <v>1.7926261971082765E-2</v>
      </c>
      <c r="V144" s="22">
        <v>7.6033923409955118E-3</v>
      </c>
      <c r="W144" s="22">
        <v>0</v>
      </c>
      <c r="X144" s="111">
        <v>14</v>
      </c>
      <c r="Y144" s="65">
        <v>0</v>
      </c>
      <c r="Z144" s="65">
        <v>6.25E-2</v>
      </c>
      <c r="AA144" s="65">
        <v>0</v>
      </c>
      <c r="AB144" s="65">
        <v>0.9375</v>
      </c>
      <c r="AC144" s="65">
        <v>0</v>
      </c>
      <c r="AD144" s="65">
        <v>0</v>
      </c>
      <c r="AE144" s="65">
        <v>0</v>
      </c>
      <c r="AF144" s="65">
        <v>0</v>
      </c>
      <c r="AG144" s="6">
        <v>15</v>
      </c>
      <c r="AH144" s="16">
        <v>0.9375</v>
      </c>
      <c r="AI144" s="17">
        <v>2.6</v>
      </c>
      <c r="AJ144" s="18">
        <v>5.875</v>
      </c>
      <c r="AK144" s="18">
        <v>13.1875</v>
      </c>
      <c r="AL144" s="15">
        <f t="shared" si="2"/>
        <v>0.44549763033175355</v>
      </c>
      <c r="AM144" s="19">
        <v>207000</v>
      </c>
      <c r="AN144" s="19">
        <v>544000</v>
      </c>
      <c r="AO144" s="15">
        <v>0.37977850574712646</v>
      </c>
      <c r="AP144" s="18">
        <v>3.625</v>
      </c>
      <c r="AQ144" s="20">
        <v>31.666666666666668</v>
      </c>
      <c r="AR144" s="16">
        <v>0.3125</v>
      </c>
      <c r="AS144" s="16">
        <v>6.25E-2</v>
      </c>
      <c r="AT144" s="16">
        <v>0.625</v>
      </c>
      <c r="AU144" s="16">
        <v>0</v>
      </c>
      <c r="AV144" s="8" t="s">
        <v>44</v>
      </c>
      <c r="AW144" s="8" t="s">
        <v>44</v>
      </c>
      <c r="AX144" s="8" t="s">
        <v>44</v>
      </c>
      <c r="AY144" s="8"/>
      <c r="AZ144" s="8" t="s">
        <v>44</v>
      </c>
      <c r="BA144" s="8" t="s">
        <v>44</v>
      </c>
      <c r="BB144" s="8"/>
      <c r="BC144" s="8"/>
      <c r="BD144" s="8"/>
      <c r="BE144" s="8"/>
      <c r="BF144" s="10"/>
      <c r="BG144" s="24" t="s">
        <v>827</v>
      </c>
      <c r="BH144" s="9">
        <v>85.5</v>
      </c>
      <c r="BI144" s="21">
        <v>0.5089285714285714</v>
      </c>
      <c r="BJ144" s="9">
        <v>15.5</v>
      </c>
      <c r="BK144" s="23">
        <v>0.16666666666666666</v>
      </c>
      <c r="BL144" s="23">
        <v>0.8125</v>
      </c>
      <c r="BM144" s="23">
        <v>0.375</v>
      </c>
      <c r="BN144" s="23">
        <v>0.70833333333333337</v>
      </c>
      <c r="BO144" s="9" t="s">
        <v>767</v>
      </c>
      <c r="BP144" s="9" t="s">
        <v>767</v>
      </c>
      <c r="BQ144" s="9" t="s">
        <v>767</v>
      </c>
      <c r="BR144" s="9" t="s">
        <v>767</v>
      </c>
      <c r="BS144" s="10" t="s">
        <v>91</v>
      </c>
      <c r="BT144" s="10" t="s">
        <v>91</v>
      </c>
      <c r="BU144" s="10" t="s">
        <v>34</v>
      </c>
      <c r="BV144" s="10" t="s">
        <v>91</v>
      </c>
      <c r="BW144" s="10" t="s">
        <v>91</v>
      </c>
      <c r="BX144" s="10" t="s">
        <v>91</v>
      </c>
      <c r="BY144" s="10" t="s">
        <v>91</v>
      </c>
      <c r="BZ144" s="10" t="s">
        <v>91</v>
      </c>
      <c r="CA144" s="10" t="s">
        <v>91</v>
      </c>
      <c r="CB144" s="10" t="s">
        <v>91</v>
      </c>
      <c r="CC144" s="11" t="s">
        <v>91</v>
      </c>
      <c r="CD144" s="11" t="s">
        <v>91</v>
      </c>
      <c r="CE144" s="71"/>
      <c r="CF144" s="71"/>
      <c r="CG144" s="71"/>
      <c r="CH144" s="71"/>
      <c r="CI144" s="71"/>
      <c r="CJ144" s="71"/>
      <c r="CK144" s="71"/>
      <c r="CL144" s="67"/>
      <c r="CM144" s="72"/>
      <c r="CN144" s="72"/>
      <c r="CO144" s="72"/>
      <c r="CP144" s="72"/>
      <c r="CQ144" s="72"/>
      <c r="CR144" s="72"/>
      <c r="CS144" s="72"/>
      <c r="CT144" s="72"/>
      <c r="CU144" s="69"/>
      <c r="CV144" s="73"/>
      <c r="CW144" s="4" t="s">
        <v>33</v>
      </c>
      <c r="CX144" s="4"/>
      <c r="CY144" s="21">
        <v>0.25</v>
      </c>
      <c r="CZ144" s="5">
        <v>0</v>
      </c>
      <c r="DA144" s="5">
        <v>0</v>
      </c>
      <c r="DB144" s="5">
        <v>0</v>
      </c>
      <c r="DC144" s="5">
        <v>2</v>
      </c>
      <c r="DD144" s="5">
        <v>0</v>
      </c>
      <c r="DE144" s="5">
        <v>0</v>
      </c>
      <c r="DF144" s="5">
        <v>0</v>
      </c>
      <c r="DG144" s="5">
        <v>2</v>
      </c>
      <c r="DH144" s="12">
        <v>0</v>
      </c>
      <c r="DI144" s="12">
        <v>0</v>
      </c>
      <c r="DJ144" s="12">
        <v>0</v>
      </c>
      <c r="DK144" s="12">
        <v>2</v>
      </c>
      <c r="DL144" s="12">
        <v>0</v>
      </c>
      <c r="DM144" s="12">
        <v>0</v>
      </c>
      <c r="DN144" s="12">
        <v>0</v>
      </c>
      <c r="DO144" s="12">
        <v>2</v>
      </c>
      <c r="DP144" s="7" t="s">
        <v>34</v>
      </c>
      <c r="DQ144" s="7" t="s">
        <v>34</v>
      </c>
      <c r="DR144" s="7" t="s">
        <v>34</v>
      </c>
      <c r="DS144" s="7" t="s">
        <v>34</v>
      </c>
      <c r="DT144" s="7" t="s">
        <v>34</v>
      </c>
      <c r="DU144" s="7" t="s">
        <v>91</v>
      </c>
      <c r="DV144" s="7" t="s">
        <v>34</v>
      </c>
      <c r="DW144" s="7" t="s">
        <v>34</v>
      </c>
      <c r="DX144" s="7" t="s">
        <v>34</v>
      </c>
      <c r="DY144" s="7" t="s">
        <v>34</v>
      </c>
      <c r="DZ144" s="7" t="s">
        <v>34</v>
      </c>
      <c r="EA144" s="7" t="s">
        <v>34</v>
      </c>
      <c r="EB144" s="7" t="s">
        <v>34</v>
      </c>
      <c r="EC144" s="6" t="s">
        <v>44</v>
      </c>
      <c r="ED144" s="6" t="s">
        <v>44</v>
      </c>
      <c r="EE144" s="6"/>
      <c r="EF144" s="6"/>
      <c r="EG144" s="63" t="s">
        <v>970</v>
      </c>
      <c r="EH144" s="64" t="s">
        <v>971</v>
      </c>
      <c r="EI144" s="57"/>
    </row>
    <row r="145" spans="1:139" x14ac:dyDescent="0.2">
      <c r="A145" s="57">
        <v>143</v>
      </c>
      <c r="B145" s="3" t="s">
        <v>306</v>
      </c>
      <c r="C145" s="2" t="s">
        <v>307</v>
      </c>
      <c r="D145" s="2"/>
      <c r="E145" s="2"/>
      <c r="F145" s="2" t="s">
        <v>308</v>
      </c>
      <c r="G145" s="2" t="s">
        <v>309</v>
      </c>
      <c r="H145" s="2" t="s">
        <v>310</v>
      </c>
      <c r="I145" s="6" t="s">
        <v>581</v>
      </c>
      <c r="J145" s="6" t="s">
        <v>561</v>
      </c>
      <c r="K145" s="6" t="s">
        <v>33</v>
      </c>
      <c r="L145" s="6" t="s">
        <v>33</v>
      </c>
      <c r="M145" s="6" t="s">
        <v>44</v>
      </c>
      <c r="N145" s="158" t="s">
        <v>44</v>
      </c>
      <c r="O145" s="29">
        <v>4389</v>
      </c>
      <c r="P145" s="29">
        <v>25499</v>
      </c>
      <c r="Q145" s="29">
        <v>2471</v>
      </c>
      <c r="R145" s="30">
        <v>36887</v>
      </c>
      <c r="S145" s="94"/>
      <c r="T145" s="94"/>
      <c r="U145" s="94"/>
      <c r="V145" s="94"/>
      <c r="W145" s="94"/>
      <c r="X145" s="111">
        <v>3</v>
      </c>
      <c r="Y145" s="65">
        <v>0.33333333333333331</v>
      </c>
      <c r="Z145" s="65">
        <v>0.66666666666666663</v>
      </c>
      <c r="AA145" s="65">
        <v>0</v>
      </c>
      <c r="AB145" s="65">
        <v>0</v>
      </c>
      <c r="AC145" s="65">
        <v>0</v>
      </c>
      <c r="AD145" s="65">
        <v>0</v>
      </c>
      <c r="AE145" s="65">
        <v>0</v>
      </c>
      <c r="AF145" s="65">
        <v>0</v>
      </c>
      <c r="AG145" s="6">
        <v>3</v>
      </c>
      <c r="AH145" s="16">
        <v>1</v>
      </c>
      <c r="AI145" s="17">
        <v>1.3333333333333333</v>
      </c>
      <c r="AJ145" s="18">
        <v>12</v>
      </c>
      <c r="AK145" s="18">
        <v>5</v>
      </c>
      <c r="AL145" s="15">
        <f t="shared" si="2"/>
        <v>2.4</v>
      </c>
      <c r="AM145" s="19">
        <v>98000</v>
      </c>
      <c r="AN145" s="19">
        <v>133000</v>
      </c>
      <c r="AO145" s="15">
        <v>0.73223249999999995</v>
      </c>
      <c r="AP145" s="18">
        <v>2.6666666666666665</v>
      </c>
      <c r="AQ145" s="20">
        <v>4.333333333333333</v>
      </c>
      <c r="AR145" s="16">
        <v>0</v>
      </c>
      <c r="AS145" s="16">
        <v>1</v>
      </c>
      <c r="AT145" s="16">
        <v>0</v>
      </c>
      <c r="AU145" s="16">
        <v>0</v>
      </c>
      <c r="AV145" s="8"/>
      <c r="AW145" s="8" t="s">
        <v>44</v>
      </c>
      <c r="AX145" s="8" t="s">
        <v>44</v>
      </c>
      <c r="AY145" s="8"/>
      <c r="AZ145" s="8"/>
      <c r="BA145" s="8"/>
      <c r="BB145" s="8"/>
      <c r="BC145" s="8"/>
      <c r="BD145" s="8"/>
      <c r="BE145" s="8"/>
      <c r="BF145" s="10"/>
      <c r="BG145" s="24" t="s">
        <v>793</v>
      </c>
      <c r="BH145" s="9">
        <v>45.000000000000007</v>
      </c>
      <c r="BI145" s="21">
        <v>0.2678571428571429</v>
      </c>
      <c r="BJ145" s="9">
        <v>9.0000000000000018</v>
      </c>
      <c r="BK145" s="23">
        <v>0.33333333333333331</v>
      </c>
      <c r="BL145" s="23">
        <v>0.70833333333333337</v>
      </c>
      <c r="BM145" s="9" t="s">
        <v>767</v>
      </c>
      <c r="BN145" s="9" t="s">
        <v>767</v>
      </c>
      <c r="BO145" s="9" t="s">
        <v>767</v>
      </c>
      <c r="BP145" s="9" t="s">
        <v>767</v>
      </c>
      <c r="BQ145" s="9" t="s">
        <v>767</v>
      </c>
      <c r="BR145" s="9" t="s">
        <v>767</v>
      </c>
      <c r="BS145" s="10" t="s">
        <v>91</v>
      </c>
      <c r="BT145" s="10" t="s">
        <v>91</v>
      </c>
      <c r="BU145" s="10" t="s">
        <v>91</v>
      </c>
      <c r="BV145" s="10" t="s">
        <v>91</v>
      </c>
      <c r="BW145" s="10" t="s">
        <v>91</v>
      </c>
      <c r="BX145" s="10" t="s">
        <v>91</v>
      </c>
      <c r="BY145" s="10" t="s">
        <v>91</v>
      </c>
      <c r="BZ145" s="10" t="s">
        <v>34</v>
      </c>
      <c r="CA145" s="10" t="s">
        <v>34</v>
      </c>
      <c r="CB145" s="10" t="s">
        <v>34</v>
      </c>
      <c r="CC145" s="11" t="s">
        <v>33</v>
      </c>
      <c r="CD145" s="11" t="s">
        <v>44</v>
      </c>
      <c r="CE145" s="7"/>
      <c r="CF145" s="7" t="s">
        <v>44</v>
      </c>
      <c r="CG145" s="7" t="s">
        <v>44</v>
      </c>
      <c r="CH145" s="7" t="s">
        <v>44</v>
      </c>
      <c r="CI145" s="7" t="s">
        <v>44</v>
      </c>
      <c r="CJ145" s="7" t="s">
        <v>44</v>
      </c>
      <c r="CK145" s="7" t="s">
        <v>311</v>
      </c>
      <c r="CL145" s="9" t="s">
        <v>44</v>
      </c>
      <c r="CM145" s="26">
        <v>0</v>
      </c>
      <c r="CN145" s="26">
        <v>0</v>
      </c>
      <c r="CO145" s="26">
        <v>0</v>
      </c>
      <c r="CP145" s="26">
        <v>0</v>
      </c>
      <c r="CQ145" s="26">
        <v>0.2</v>
      </c>
      <c r="CR145" s="26">
        <v>0.4</v>
      </c>
      <c r="CS145" s="26">
        <v>0.4</v>
      </c>
      <c r="CT145" s="26">
        <v>0</v>
      </c>
      <c r="CU145" s="10" t="s">
        <v>33</v>
      </c>
      <c r="CV145" s="27"/>
      <c r="CW145" s="4" t="s">
        <v>33</v>
      </c>
      <c r="CX145" s="4"/>
      <c r="CY145" s="21">
        <v>0.3</v>
      </c>
      <c r="CZ145" s="5">
        <v>1</v>
      </c>
      <c r="DA145" s="5">
        <v>0</v>
      </c>
      <c r="DB145" s="5">
        <v>0</v>
      </c>
      <c r="DC145" s="5">
        <v>0</v>
      </c>
      <c r="DD145" s="5">
        <v>0</v>
      </c>
      <c r="DE145" s="5">
        <v>0</v>
      </c>
      <c r="DF145" s="5">
        <v>0</v>
      </c>
      <c r="DG145" s="5">
        <v>1</v>
      </c>
      <c r="DH145" s="12">
        <v>0</v>
      </c>
      <c r="DI145" s="12">
        <v>0</v>
      </c>
      <c r="DJ145" s="12">
        <v>0</v>
      </c>
      <c r="DK145" s="12">
        <v>0</v>
      </c>
      <c r="DL145" s="12">
        <v>0</v>
      </c>
      <c r="DM145" s="12">
        <v>0</v>
      </c>
      <c r="DN145" s="12">
        <v>0</v>
      </c>
      <c r="DO145" s="12">
        <v>0</v>
      </c>
      <c r="DP145" s="7" t="s">
        <v>35</v>
      </c>
      <c r="DQ145" s="7" t="s">
        <v>35</v>
      </c>
      <c r="DR145" s="7" t="s">
        <v>34</v>
      </c>
      <c r="DS145" s="7" t="s">
        <v>34</v>
      </c>
      <c r="DT145" s="7" t="s">
        <v>34</v>
      </c>
      <c r="DU145" s="7" t="s">
        <v>34</v>
      </c>
      <c r="DV145" s="7" t="s">
        <v>34</v>
      </c>
      <c r="DW145" s="7" t="s">
        <v>34</v>
      </c>
      <c r="DX145" s="7" t="s">
        <v>34</v>
      </c>
      <c r="DY145" s="7" t="s">
        <v>34</v>
      </c>
      <c r="DZ145" s="7" t="s">
        <v>34</v>
      </c>
      <c r="EA145" s="7" t="s">
        <v>34</v>
      </c>
      <c r="EB145" s="7" t="s">
        <v>34</v>
      </c>
      <c r="EC145" s="6" t="s">
        <v>44</v>
      </c>
      <c r="ED145" s="6"/>
      <c r="EE145" s="6"/>
      <c r="EF145" s="6"/>
      <c r="EG145" s="63"/>
      <c r="EH145" s="64" t="s">
        <v>972</v>
      </c>
      <c r="EI145" s="57"/>
    </row>
    <row r="146" spans="1:139" x14ac:dyDescent="0.2">
      <c r="A146" s="57">
        <v>144</v>
      </c>
      <c r="B146" s="3" t="s">
        <v>645</v>
      </c>
      <c r="C146" s="80"/>
      <c r="D146" s="80"/>
      <c r="E146" s="80"/>
      <c r="F146" s="80"/>
      <c r="G146" s="80"/>
      <c r="H146" s="80"/>
      <c r="I146" s="6" t="s">
        <v>581</v>
      </c>
      <c r="J146" s="6" t="s">
        <v>561</v>
      </c>
      <c r="K146" s="6" t="s">
        <v>33</v>
      </c>
      <c r="L146" s="6" t="s">
        <v>33</v>
      </c>
      <c r="M146" s="6" t="s">
        <v>44</v>
      </c>
      <c r="N146" s="158" t="s">
        <v>33</v>
      </c>
      <c r="O146" s="29">
        <v>1464</v>
      </c>
      <c r="P146" s="29">
        <v>2356</v>
      </c>
      <c r="Q146" s="29">
        <v>310</v>
      </c>
      <c r="R146" s="30">
        <v>1766</v>
      </c>
      <c r="S146" s="94"/>
      <c r="T146" s="94"/>
      <c r="U146" s="94"/>
      <c r="V146" s="94"/>
      <c r="W146" s="94"/>
      <c r="X146" s="111">
        <v>1</v>
      </c>
      <c r="Y146" s="65">
        <v>0</v>
      </c>
      <c r="Z146" s="65">
        <v>1</v>
      </c>
      <c r="AA146" s="65">
        <v>0</v>
      </c>
      <c r="AB146" s="65">
        <v>0</v>
      </c>
      <c r="AC146" s="65">
        <v>0</v>
      </c>
      <c r="AD146" s="65">
        <v>0</v>
      </c>
      <c r="AE146" s="65">
        <v>0</v>
      </c>
      <c r="AF146" s="65">
        <v>0</v>
      </c>
      <c r="AG146" s="6">
        <v>1</v>
      </c>
      <c r="AH146" s="16">
        <v>1</v>
      </c>
      <c r="AI146" s="17">
        <v>2</v>
      </c>
      <c r="AJ146" s="18">
        <v>13</v>
      </c>
      <c r="AK146" s="18">
        <v>4</v>
      </c>
      <c r="AL146" s="15">
        <f t="shared" si="2"/>
        <v>3.25</v>
      </c>
      <c r="AM146" s="19">
        <v>106000</v>
      </c>
      <c r="AN146" s="19">
        <v>100000</v>
      </c>
      <c r="AO146" s="15">
        <v>1.0559000000000001</v>
      </c>
      <c r="AP146" s="18">
        <v>3</v>
      </c>
      <c r="AQ146" s="20">
        <v>4</v>
      </c>
      <c r="AR146" s="16">
        <v>0</v>
      </c>
      <c r="AS146" s="16">
        <v>1</v>
      </c>
      <c r="AT146" s="16">
        <v>0</v>
      </c>
      <c r="AU146" s="16">
        <v>0</v>
      </c>
      <c r="AV146" s="66"/>
      <c r="AW146" s="66"/>
      <c r="AX146" s="66"/>
      <c r="AY146" s="66"/>
      <c r="AZ146" s="66"/>
      <c r="BA146" s="66"/>
      <c r="BB146" s="66"/>
      <c r="BC146" s="66"/>
      <c r="BD146" s="66"/>
      <c r="BE146" s="66"/>
      <c r="BF146" s="69"/>
      <c r="BG146" s="67"/>
      <c r="BH146" s="67"/>
      <c r="BI146" s="68"/>
      <c r="BJ146" s="67"/>
      <c r="BK146" s="67"/>
      <c r="BL146" s="67"/>
      <c r="BM146" s="67"/>
      <c r="BN146" s="67"/>
      <c r="BO146" s="67"/>
      <c r="BP146" s="67"/>
      <c r="BQ146" s="67"/>
      <c r="BR146" s="67"/>
      <c r="BS146" s="69"/>
      <c r="BT146" s="69"/>
      <c r="BU146" s="69"/>
      <c r="BV146" s="69"/>
      <c r="BW146" s="69"/>
      <c r="BX146" s="69"/>
      <c r="BY146" s="69"/>
      <c r="BZ146" s="69"/>
      <c r="CA146" s="69"/>
      <c r="CB146" s="69"/>
      <c r="CC146" s="70"/>
      <c r="CD146" s="70"/>
      <c r="CE146" s="71"/>
      <c r="CF146" s="71"/>
      <c r="CG146" s="71"/>
      <c r="CH146" s="71"/>
      <c r="CI146" s="71"/>
      <c r="CJ146" s="71"/>
      <c r="CK146" s="71"/>
      <c r="CL146" s="67"/>
      <c r="CM146" s="72"/>
      <c r="CN146" s="72"/>
      <c r="CO146" s="72"/>
      <c r="CP146" s="72"/>
      <c r="CQ146" s="72"/>
      <c r="CR146" s="72"/>
      <c r="CS146" s="72"/>
      <c r="CT146" s="72"/>
      <c r="CU146" s="69"/>
      <c r="CV146" s="73"/>
      <c r="CW146" s="74"/>
      <c r="CX146" s="74"/>
      <c r="CY146" s="67"/>
      <c r="CZ146" s="75"/>
      <c r="DA146" s="75"/>
      <c r="DB146" s="75"/>
      <c r="DC146" s="75"/>
      <c r="DD146" s="75"/>
      <c r="DE146" s="75"/>
      <c r="DF146" s="75"/>
      <c r="DG146" s="75"/>
      <c r="DH146" s="76"/>
      <c r="DI146" s="76"/>
      <c r="DJ146" s="76"/>
      <c r="DK146" s="76"/>
      <c r="DL146" s="76"/>
      <c r="DM146" s="76"/>
      <c r="DN146" s="76"/>
      <c r="DO146" s="76"/>
      <c r="DP146" s="71"/>
      <c r="DQ146" s="71"/>
      <c r="DR146" s="71"/>
      <c r="DS146" s="71"/>
      <c r="DT146" s="71"/>
      <c r="DU146" s="71"/>
      <c r="DV146" s="71"/>
      <c r="DW146" s="71"/>
      <c r="DX146" s="71"/>
      <c r="DY146" s="71"/>
      <c r="DZ146" s="71"/>
      <c r="EA146" s="71"/>
      <c r="EB146" s="71"/>
      <c r="EC146" s="77"/>
      <c r="ED146" s="77"/>
      <c r="EE146" s="77"/>
      <c r="EF146" s="77"/>
      <c r="EG146" s="78"/>
      <c r="EH146" s="79"/>
      <c r="EI146" s="57"/>
    </row>
    <row r="147" spans="1:139" x14ac:dyDescent="0.2">
      <c r="A147" s="57">
        <v>145</v>
      </c>
      <c r="B147" s="3" t="s">
        <v>646</v>
      </c>
      <c r="C147" s="2" t="s">
        <v>646</v>
      </c>
      <c r="D147" s="2" t="s">
        <v>1000</v>
      </c>
      <c r="E147" s="2" t="s">
        <v>441</v>
      </c>
      <c r="F147" s="2" t="s">
        <v>1001</v>
      </c>
      <c r="G147" s="2" t="s">
        <v>700</v>
      </c>
      <c r="H147" s="2" t="s">
        <v>442</v>
      </c>
      <c r="I147" s="6" t="s">
        <v>575</v>
      </c>
      <c r="J147" s="6" t="s">
        <v>557</v>
      </c>
      <c r="K147" s="6" t="s">
        <v>33</v>
      </c>
      <c r="L147" s="6" t="s">
        <v>44</v>
      </c>
      <c r="M147" s="6" t="s">
        <v>33</v>
      </c>
      <c r="N147" s="158" t="s">
        <v>44</v>
      </c>
      <c r="O147" s="29">
        <v>69685</v>
      </c>
      <c r="P147" s="29">
        <v>410798</v>
      </c>
      <c r="Q147" s="29">
        <v>40153</v>
      </c>
      <c r="R147" s="30">
        <v>1571669</v>
      </c>
      <c r="S147" s="22">
        <v>0.67375891488602246</v>
      </c>
      <c r="T147" s="22">
        <v>0.15250793901260379</v>
      </c>
      <c r="U147" s="22">
        <v>0.17373314610137378</v>
      </c>
      <c r="V147" s="22">
        <v>0</v>
      </c>
      <c r="W147" s="22">
        <v>0</v>
      </c>
      <c r="X147" s="111">
        <v>30</v>
      </c>
      <c r="Y147" s="65">
        <v>0.29032258064516131</v>
      </c>
      <c r="Z147" s="65">
        <v>0</v>
      </c>
      <c r="AA147" s="65">
        <v>0.70967741935483875</v>
      </c>
      <c r="AB147" s="65">
        <v>0</v>
      </c>
      <c r="AC147" s="65">
        <v>0</v>
      </c>
      <c r="AD147" s="65">
        <v>0</v>
      </c>
      <c r="AE147" s="65">
        <v>0</v>
      </c>
      <c r="AF147" s="65">
        <v>0</v>
      </c>
      <c r="AG147" s="6">
        <v>28</v>
      </c>
      <c r="AH147" s="16">
        <v>0.90322580645161288</v>
      </c>
      <c r="AI147" s="17">
        <v>1.1428571428571428</v>
      </c>
      <c r="AJ147" s="18">
        <v>5.967741935483871</v>
      </c>
      <c r="AK147" s="18">
        <v>4.709677419354839</v>
      </c>
      <c r="AL147" s="15">
        <f t="shared" si="2"/>
        <v>1.2671232876712328</v>
      </c>
      <c r="AM147" s="19">
        <v>88000</v>
      </c>
      <c r="AN147" s="19">
        <v>135000</v>
      </c>
      <c r="AO147" s="15">
        <v>0.6484928571428572</v>
      </c>
      <c r="AP147" s="18">
        <v>3.935483870967742</v>
      </c>
      <c r="AQ147" s="20">
        <v>13.8</v>
      </c>
      <c r="AR147" s="16">
        <v>0.12903225806451613</v>
      </c>
      <c r="AS147" s="16">
        <v>0.77419354838709675</v>
      </c>
      <c r="AT147" s="16">
        <v>3.2258064516129031E-2</v>
      </c>
      <c r="AU147" s="16">
        <v>6.4516129032258063E-2</v>
      </c>
      <c r="AV147" s="8" t="s">
        <v>44</v>
      </c>
      <c r="AW147" s="8" t="s">
        <v>44</v>
      </c>
      <c r="AX147" s="8" t="s">
        <v>44</v>
      </c>
      <c r="AY147" s="8" t="s">
        <v>44</v>
      </c>
      <c r="AZ147" s="8" t="s">
        <v>44</v>
      </c>
      <c r="BA147" s="8" t="s">
        <v>44</v>
      </c>
      <c r="BB147" s="8" t="s">
        <v>44</v>
      </c>
      <c r="BC147" s="8" t="s">
        <v>44</v>
      </c>
      <c r="BD147" s="8" t="s">
        <v>44</v>
      </c>
      <c r="BE147" s="8"/>
      <c r="BF147" s="10"/>
      <c r="BG147" s="24" t="s">
        <v>795</v>
      </c>
      <c r="BH147" s="9">
        <v>60</v>
      </c>
      <c r="BI147" s="21">
        <v>0.35714285714285715</v>
      </c>
      <c r="BJ147" s="9">
        <v>12</v>
      </c>
      <c r="BK147" s="23">
        <v>0.25</v>
      </c>
      <c r="BL147" s="23">
        <v>0.75</v>
      </c>
      <c r="BM147" s="9" t="s">
        <v>767</v>
      </c>
      <c r="BN147" s="9" t="s">
        <v>767</v>
      </c>
      <c r="BO147" s="9" t="s">
        <v>767</v>
      </c>
      <c r="BP147" s="9" t="s">
        <v>767</v>
      </c>
      <c r="BQ147" s="9" t="s">
        <v>767</v>
      </c>
      <c r="BR147" s="9" t="s">
        <v>767</v>
      </c>
      <c r="BS147" s="10" t="s">
        <v>91</v>
      </c>
      <c r="BT147" s="10" t="s">
        <v>91</v>
      </c>
      <c r="BU147" s="10" t="s">
        <v>34</v>
      </c>
      <c r="BV147" s="10" t="s">
        <v>35</v>
      </c>
      <c r="BW147" s="10" t="s">
        <v>91</v>
      </c>
      <c r="BX147" s="10" t="s">
        <v>91</v>
      </c>
      <c r="BY147" s="10" t="s">
        <v>91</v>
      </c>
      <c r="BZ147" s="10" t="s">
        <v>34</v>
      </c>
      <c r="CA147" s="10" t="s">
        <v>35</v>
      </c>
      <c r="CB147" s="10" t="s">
        <v>91</v>
      </c>
      <c r="CC147" s="11" t="s">
        <v>33</v>
      </c>
      <c r="CD147" s="11" t="s">
        <v>44</v>
      </c>
      <c r="CE147" s="7"/>
      <c r="CF147" s="7" t="s">
        <v>44</v>
      </c>
      <c r="CG147" s="7"/>
      <c r="CH147" s="7" t="s">
        <v>44</v>
      </c>
      <c r="CI147" s="7" t="s">
        <v>44</v>
      </c>
      <c r="CJ147" s="7" t="s">
        <v>44</v>
      </c>
      <c r="CK147" s="7"/>
      <c r="CL147" s="9" t="s">
        <v>44</v>
      </c>
      <c r="CM147" s="26">
        <v>0.5</v>
      </c>
      <c r="CN147" s="26">
        <v>0</v>
      </c>
      <c r="CO147" s="26">
        <v>0</v>
      </c>
      <c r="CP147" s="26">
        <v>0.05</v>
      </c>
      <c r="CQ147" s="26">
        <v>0.1</v>
      </c>
      <c r="CR147" s="26">
        <v>0.25</v>
      </c>
      <c r="CS147" s="26">
        <v>0.1</v>
      </c>
      <c r="CT147" s="26">
        <v>0</v>
      </c>
      <c r="CU147" s="10" t="s">
        <v>33</v>
      </c>
      <c r="CV147" s="27"/>
      <c r="CW147" s="4" t="s">
        <v>44</v>
      </c>
      <c r="CX147" s="4" t="s">
        <v>844</v>
      </c>
      <c r="CY147" s="21">
        <v>0.15</v>
      </c>
      <c r="CZ147" s="5">
        <v>5</v>
      </c>
      <c r="DA147" s="5">
        <v>2</v>
      </c>
      <c r="DB147" s="5">
        <v>0</v>
      </c>
      <c r="DC147" s="5">
        <v>23</v>
      </c>
      <c r="DD147" s="5">
        <v>0</v>
      </c>
      <c r="DE147" s="5">
        <v>0</v>
      </c>
      <c r="DF147" s="5">
        <v>0</v>
      </c>
      <c r="DG147" s="5">
        <v>30</v>
      </c>
      <c r="DH147" s="12">
        <v>0</v>
      </c>
      <c r="DI147" s="12">
        <v>0</v>
      </c>
      <c r="DJ147" s="12">
        <v>0</v>
      </c>
      <c r="DK147" s="12">
        <v>4</v>
      </c>
      <c r="DL147" s="12">
        <v>0</v>
      </c>
      <c r="DM147" s="12">
        <v>0</v>
      </c>
      <c r="DN147" s="12">
        <v>0</v>
      </c>
      <c r="DO147" s="12">
        <v>4</v>
      </c>
      <c r="DP147" s="7" t="s">
        <v>34</v>
      </c>
      <c r="DQ147" s="7" t="s">
        <v>34</v>
      </c>
      <c r="DR147" s="7" t="s">
        <v>34</v>
      </c>
      <c r="DS147" s="7" t="s">
        <v>34</v>
      </c>
      <c r="DT147" s="7" t="s">
        <v>34</v>
      </c>
      <c r="DU147" s="7" t="s">
        <v>34</v>
      </c>
      <c r="DV147" s="7" t="s">
        <v>34</v>
      </c>
      <c r="DW147" s="7" t="s">
        <v>34</v>
      </c>
      <c r="DX147" s="7" t="s">
        <v>34</v>
      </c>
      <c r="DY147" s="7" t="s">
        <v>34</v>
      </c>
      <c r="DZ147" s="7" t="s">
        <v>34</v>
      </c>
      <c r="EA147" s="7" t="s">
        <v>34</v>
      </c>
      <c r="EB147" s="7" t="s">
        <v>34</v>
      </c>
      <c r="EC147" s="6"/>
      <c r="ED147" s="6" t="s">
        <v>44</v>
      </c>
      <c r="EE147" s="6" t="s">
        <v>44</v>
      </c>
      <c r="EF147" s="6"/>
      <c r="EG147" s="63" t="s">
        <v>973</v>
      </c>
      <c r="EH147" s="64" t="s">
        <v>974</v>
      </c>
      <c r="EI147" s="57"/>
    </row>
    <row r="148" spans="1:139" x14ac:dyDescent="0.2">
      <c r="A148" s="57">
        <v>146</v>
      </c>
      <c r="B148" s="3" t="s">
        <v>666</v>
      </c>
      <c r="C148" s="2" t="s">
        <v>377</v>
      </c>
      <c r="D148" s="2" t="s">
        <v>378</v>
      </c>
      <c r="E148" s="2" t="s">
        <v>379</v>
      </c>
      <c r="F148" s="2" t="s">
        <v>380</v>
      </c>
      <c r="G148" s="2" t="s">
        <v>701</v>
      </c>
      <c r="H148" s="2" t="s">
        <v>381</v>
      </c>
      <c r="I148" s="6" t="s">
        <v>575</v>
      </c>
      <c r="J148" s="6" t="s">
        <v>555</v>
      </c>
      <c r="K148" s="6" t="s">
        <v>44</v>
      </c>
      <c r="L148" s="6" t="s">
        <v>44</v>
      </c>
      <c r="M148" s="6" t="s">
        <v>33</v>
      </c>
      <c r="N148" s="158" t="s">
        <v>44</v>
      </c>
      <c r="O148" s="29">
        <v>208916</v>
      </c>
      <c r="P148" s="29">
        <v>1367210</v>
      </c>
      <c r="Q148" s="29">
        <v>61834</v>
      </c>
      <c r="R148" s="30">
        <v>2940355</v>
      </c>
      <c r="S148" s="22">
        <v>0.80678455492619083</v>
      </c>
      <c r="T148" s="22">
        <v>9.4967104312234402E-2</v>
      </c>
      <c r="U148" s="22">
        <v>9.0125171960528577E-2</v>
      </c>
      <c r="V148" s="22">
        <v>8.1231688010461323E-3</v>
      </c>
      <c r="W148" s="22">
        <v>0</v>
      </c>
      <c r="X148" s="111">
        <v>47</v>
      </c>
      <c r="Y148" s="65">
        <v>0.12903225806451613</v>
      </c>
      <c r="Z148" s="65">
        <v>0.11290322580645161</v>
      </c>
      <c r="AA148" s="65">
        <v>0.59677419354838712</v>
      </c>
      <c r="AB148" s="65">
        <v>0.16129032258064516</v>
      </c>
      <c r="AC148" s="65">
        <v>0</v>
      </c>
      <c r="AD148" s="65">
        <v>0</v>
      </c>
      <c r="AE148" s="65">
        <v>0</v>
      </c>
      <c r="AF148" s="65">
        <v>0</v>
      </c>
      <c r="AG148" s="6">
        <v>58</v>
      </c>
      <c r="AH148" s="16">
        <v>0.93548387096774188</v>
      </c>
      <c r="AI148" s="17">
        <v>1.8103448275862069</v>
      </c>
      <c r="AJ148" s="18">
        <v>3.870967741935484</v>
      </c>
      <c r="AK148" s="18">
        <v>4.806451612903226</v>
      </c>
      <c r="AL148" s="15">
        <f t="shared" si="2"/>
        <v>0.80536912751677847</v>
      </c>
      <c r="AM148" s="19">
        <v>96000</v>
      </c>
      <c r="AN148" s="19">
        <v>131000</v>
      </c>
      <c r="AO148" s="15">
        <v>0.73641005059704523</v>
      </c>
      <c r="AP148" s="18">
        <v>4.806451612903226</v>
      </c>
      <c r="AQ148" s="20">
        <v>12.396551724137931</v>
      </c>
      <c r="AR148" s="16">
        <v>0.46774193548387094</v>
      </c>
      <c r="AS148" s="16">
        <v>0.45161290322580644</v>
      </c>
      <c r="AT148" s="16">
        <v>3.2258064516129031E-2</v>
      </c>
      <c r="AU148" s="16">
        <v>4.8387096774193547E-2</v>
      </c>
      <c r="AV148" s="8" t="s">
        <v>44</v>
      </c>
      <c r="AW148" s="8" t="s">
        <v>44</v>
      </c>
      <c r="AX148" s="8" t="s">
        <v>44</v>
      </c>
      <c r="AY148" s="8"/>
      <c r="AZ148" s="8"/>
      <c r="BA148" s="8" t="s">
        <v>44</v>
      </c>
      <c r="BB148" s="8" t="s">
        <v>44</v>
      </c>
      <c r="BC148" s="8" t="s">
        <v>44</v>
      </c>
      <c r="BD148" s="8" t="s">
        <v>44</v>
      </c>
      <c r="BE148" s="8"/>
      <c r="BF148" s="10"/>
      <c r="BG148" s="24" t="s">
        <v>776</v>
      </c>
      <c r="BH148" s="9">
        <v>112</v>
      </c>
      <c r="BI148" s="21">
        <v>0.66666666666666663</v>
      </c>
      <c r="BJ148" s="9">
        <v>17</v>
      </c>
      <c r="BK148" s="23">
        <v>0.20833333333333334</v>
      </c>
      <c r="BL148" s="23">
        <v>0.91666666666666663</v>
      </c>
      <c r="BM148" s="23">
        <v>0.20833333333333334</v>
      </c>
      <c r="BN148" s="23">
        <v>0.91666666666666663</v>
      </c>
      <c r="BO148" s="23">
        <v>0.29166666666666669</v>
      </c>
      <c r="BP148" s="23">
        <v>0.70833333333333337</v>
      </c>
      <c r="BQ148" s="23">
        <v>0.20833333333333334</v>
      </c>
      <c r="BR148" s="23">
        <v>0.91666666666666663</v>
      </c>
      <c r="BS148" s="10" t="s">
        <v>34</v>
      </c>
      <c r="BT148" s="10" t="s">
        <v>34</v>
      </c>
      <c r="BU148" s="10" t="s">
        <v>91</v>
      </c>
      <c r="BV148" s="10" t="s">
        <v>91</v>
      </c>
      <c r="BW148" s="10" t="s">
        <v>91</v>
      </c>
      <c r="BX148" s="10" t="s">
        <v>91</v>
      </c>
      <c r="BY148" s="10" t="s">
        <v>34</v>
      </c>
      <c r="BZ148" s="10" t="s">
        <v>34</v>
      </c>
      <c r="CA148" s="10" t="s">
        <v>91</v>
      </c>
      <c r="CB148" s="10" t="s">
        <v>34</v>
      </c>
      <c r="CC148" s="11" t="s">
        <v>44</v>
      </c>
      <c r="CD148" s="11" t="s">
        <v>44</v>
      </c>
      <c r="CE148" s="7"/>
      <c r="CF148" s="7" t="s">
        <v>44</v>
      </c>
      <c r="CG148" s="7"/>
      <c r="CH148" s="7"/>
      <c r="CI148" s="7" t="s">
        <v>44</v>
      </c>
      <c r="CJ148" s="7"/>
      <c r="CK148" s="7"/>
      <c r="CL148" s="9" t="s">
        <v>44</v>
      </c>
      <c r="CM148" s="26">
        <v>0.36</v>
      </c>
      <c r="CN148" s="26">
        <v>0</v>
      </c>
      <c r="CO148" s="26">
        <v>0</v>
      </c>
      <c r="CP148" s="26">
        <v>0.1</v>
      </c>
      <c r="CQ148" s="26">
        <v>0.06</v>
      </c>
      <c r="CR148" s="26">
        <v>0.21</v>
      </c>
      <c r="CS148" s="26">
        <v>0.27</v>
      </c>
      <c r="CT148" s="26">
        <v>0</v>
      </c>
      <c r="CU148" s="10" t="s">
        <v>44</v>
      </c>
      <c r="CV148" s="27">
        <v>2011</v>
      </c>
      <c r="CW148" s="4" t="s">
        <v>33</v>
      </c>
      <c r="CX148" s="4"/>
      <c r="CY148" s="21">
        <v>0.05</v>
      </c>
      <c r="CZ148" s="5">
        <v>4</v>
      </c>
      <c r="DA148" s="5">
        <v>5</v>
      </c>
      <c r="DB148" s="5">
        <v>10</v>
      </c>
      <c r="DC148" s="5">
        <v>2</v>
      </c>
      <c r="DD148" s="5">
        <v>0</v>
      </c>
      <c r="DE148" s="5">
        <v>0</v>
      </c>
      <c r="DF148" s="5">
        <v>0</v>
      </c>
      <c r="DG148" s="5">
        <v>21</v>
      </c>
      <c r="DH148" s="12">
        <v>4</v>
      </c>
      <c r="DI148" s="12">
        <v>0</v>
      </c>
      <c r="DJ148" s="12">
        <v>15</v>
      </c>
      <c r="DK148" s="12">
        <v>4</v>
      </c>
      <c r="DL148" s="12">
        <v>0</v>
      </c>
      <c r="DM148" s="12">
        <v>0</v>
      </c>
      <c r="DN148" s="12">
        <v>0</v>
      </c>
      <c r="DO148" s="12">
        <v>23</v>
      </c>
      <c r="DP148" s="7" t="s">
        <v>35</v>
      </c>
      <c r="DQ148" s="7" t="s">
        <v>35</v>
      </c>
      <c r="DR148" s="7" t="s">
        <v>34</v>
      </c>
      <c r="DS148" s="7" t="s">
        <v>34</v>
      </c>
      <c r="DT148" s="7" t="s">
        <v>34</v>
      </c>
      <c r="DU148" s="7" t="s">
        <v>34</v>
      </c>
      <c r="DV148" s="7" t="s">
        <v>34</v>
      </c>
      <c r="DW148" s="7" t="s">
        <v>34</v>
      </c>
      <c r="DX148" s="7" t="s">
        <v>34</v>
      </c>
      <c r="DY148" s="7" t="s">
        <v>34</v>
      </c>
      <c r="DZ148" s="7" t="s">
        <v>34</v>
      </c>
      <c r="EA148" s="7" t="s">
        <v>34</v>
      </c>
      <c r="EB148" s="7" t="s">
        <v>34</v>
      </c>
      <c r="EC148" s="6" t="s">
        <v>44</v>
      </c>
      <c r="ED148" s="6" t="s">
        <v>44</v>
      </c>
      <c r="EE148" s="6" t="s">
        <v>44</v>
      </c>
      <c r="EF148" s="6"/>
      <c r="EG148" s="63" t="s">
        <v>975</v>
      </c>
      <c r="EH148" s="64" t="s">
        <v>976</v>
      </c>
      <c r="EI148" s="57"/>
    </row>
    <row r="149" spans="1:139" x14ac:dyDescent="0.2">
      <c r="A149" s="57">
        <v>147</v>
      </c>
      <c r="B149" s="54" t="s">
        <v>648</v>
      </c>
      <c r="C149" s="81"/>
      <c r="D149" s="81"/>
      <c r="E149" s="81"/>
      <c r="F149" s="81"/>
      <c r="G149" s="81"/>
      <c r="H149" s="81"/>
      <c r="I149" s="93"/>
      <c r="J149" s="93"/>
      <c r="K149" s="93"/>
      <c r="L149" s="93"/>
      <c r="M149" s="93"/>
      <c r="N149" s="159" t="s">
        <v>33</v>
      </c>
      <c r="O149" s="41">
        <v>326036</v>
      </c>
      <c r="P149" s="41">
        <v>666507</v>
      </c>
      <c r="Q149" s="41">
        <v>41059</v>
      </c>
      <c r="R149" s="42">
        <v>1820733</v>
      </c>
      <c r="S149" s="97"/>
      <c r="T149" s="97"/>
      <c r="U149" s="97"/>
      <c r="V149" s="97"/>
      <c r="W149" s="97"/>
      <c r="X149" s="112">
        <v>12</v>
      </c>
      <c r="Y149" s="98"/>
      <c r="Z149" s="98"/>
      <c r="AA149" s="98"/>
      <c r="AB149" s="98"/>
      <c r="AC149" s="98"/>
      <c r="AD149" s="98"/>
      <c r="AE149" s="98"/>
      <c r="AF149" s="98"/>
      <c r="AG149" s="93"/>
      <c r="AH149" s="105"/>
      <c r="AI149" s="106"/>
      <c r="AJ149" s="107"/>
      <c r="AK149" s="107"/>
      <c r="AL149" s="108"/>
      <c r="AM149" s="109"/>
      <c r="AN149" s="109"/>
      <c r="AO149" s="108"/>
      <c r="AP149" s="107"/>
      <c r="AQ149" s="110"/>
      <c r="AR149" s="105"/>
      <c r="AS149" s="105"/>
      <c r="AT149" s="105"/>
      <c r="AU149" s="105"/>
      <c r="AV149" s="82"/>
      <c r="AW149" s="82"/>
      <c r="AX149" s="82"/>
      <c r="AY149" s="82"/>
      <c r="AZ149" s="82"/>
      <c r="BA149" s="82"/>
      <c r="BB149" s="82"/>
      <c r="BC149" s="82"/>
      <c r="BD149" s="82"/>
      <c r="BE149" s="82"/>
      <c r="BF149" s="85"/>
      <c r="BG149" s="83"/>
      <c r="BH149" s="83"/>
      <c r="BI149" s="84"/>
      <c r="BJ149" s="83"/>
      <c r="BK149" s="83"/>
      <c r="BL149" s="83"/>
      <c r="BM149" s="83"/>
      <c r="BN149" s="83"/>
      <c r="BO149" s="83"/>
      <c r="BP149" s="83"/>
      <c r="BQ149" s="83"/>
      <c r="BR149" s="83"/>
      <c r="BS149" s="85"/>
      <c r="BT149" s="85"/>
      <c r="BU149" s="85"/>
      <c r="BV149" s="85"/>
      <c r="BW149" s="85"/>
      <c r="BX149" s="85"/>
      <c r="BY149" s="85"/>
      <c r="BZ149" s="85"/>
      <c r="CA149" s="85"/>
      <c r="CB149" s="85"/>
      <c r="CC149" s="86"/>
      <c r="CD149" s="86"/>
      <c r="CE149" s="87"/>
      <c r="CF149" s="87"/>
      <c r="CG149" s="87"/>
      <c r="CH149" s="87"/>
      <c r="CI149" s="87"/>
      <c r="CJ149" s="87"/>
      <c r="CK149" s="87"/>
      <c r="CL149" s="83"/>
      <c r="CM149" s="88"/>
      <c r="CN149" s="88"/>
      <c r="CO149" s="88"/>
      <c r="CP149" s="88"/>
      <c r="CQ149" s="88"/>
      <c r="CR149" s="88"/>
      <c r="CS149" s="88"/>
      <c r="CT149" s="88"/>
      <c r="CU149" s="85"/>
      <c r="CV149" s="89"/>
      <c r="CW149" s="90"/>
      <c r="CX149" s="90"/>
      <c r="CY149" s="83"/>
      <c r="CZ149" s="91"/>
      <c r="DA149" s="91"/>
      <c r="DB149" s="91"/>
      <c r="DC149" s="91"/>
      <c r="DD149" s="91"/>
      <c r="DE149" s="91"/>
      <c r="DF149" s="91"/>
      <c r="DG149" s="91"/>
      <c r="DH149" s="92"/>
      <c r="DI149" s="92"/>
      <c r="DJ149" s="92"/>
      <c r="DK149" s="92"/>
      <c r="DL149" s="92"/>
      <c r="DM149" s="92"/>
      <c r="DN149" s="92"/>
      <c r="DO149" s="92"/>
      <c r="DP149" s="87"/>
      <c r="DQ149" s="87"/>
      <c r="DR149" s="87"/>
      <c r="DS149" s="87"/>
      <c r="DT149" s="87"/>
      <c r="DU149" s="87"/>
      <c r="DV149" s="87"/>
      <c r="DW149" s="87"/>
      <c r="DX149" s="87"/>
      <c r="DY149" s="87"/>
      <c r="DZ149" s="87"/>
      <c r="EA149" s="87"/>
      <c r="EB149" s="87"/>
      <c r="EC149" s="93"/>
      <c r="ED149" s="93"/>
      <c r="EE149" s="93"/>
      <c r="EF149" s="93"/>
      <c r="EG149" s="78"/>
      <c r="EH149" s="79"/>
      <c r="EI149" s="57"/>
    </row>
    <row r="150" spans="1:139" x14ac:dyDescent="0.2">
      <c r="A150" s="57">
        <v>148</v>
      </c>
      <c r="B150" s="3" t="s">
        <v>647</v>
      </c>
      <c r="C150" s="80"/>
      <c r="D150" s="80"/>
      <c r="E150" s="80"/>
      <c r="F150" s="80"/>
      <c r="G150" s="80"/>
      <c r="H150" s="80"/>
      <c r="I150" s="6" t="s">
        <v>575</v>
      </c>
      <c r="J150" s="6" t="s">
        <v>561</v>
      </c>
      <c r="K150" s="6" t="s">
        <v>33</v>
      </c>
      <c r="L150" s="6" t="s">
        <v>33</v>
      </c>
      <c r="M150" s="6" t="s">
        <v>44</v>
      </c>
      <c r="N150" s="158" t="s">
        <v>33</v>
      </c>
      <c r="O150" s="29">
        <v>2731</v>
      </c>
      <c r="P150" s="29">
        <v>25586</v>
      </c>
      <c r="Q150" s="29">
        <v>1521</v>
      </c>
      <c r="R150" s="30">
        <v>57901</v>
      </c>
      <c r="S150" s="94"/>
      <c r="T150" s="94"/>
      <c r="U150" s="94"/>
      <c r="V150" s="94"/>
      <c r="W150" s="94"/>
      <c r="X150" s="111">
        <v>3</v>
      </c>
      <c r="Y150" s="98"/>
      <c r="Z150" s="98"/>
      <c r="AA150" s="98"/>
      <c r="AB150" s="98"/>
      <c r="AC150" s="98"/>
      <c r="AD150" s="98"/>
      <c r="AE150" s="98"/>
      <c r="AF150" s="98"/>
      <c r="AG150" s="77"/>
      <c r="AH150" s="99"/>
      <c r="AI150" s="100"/>
      <c r="AJ150" s="101"/>
      <c r="AK150" s="101"/>
      <c r="AL150" s="102"/>
      <c r="AM150" s="103"/>
      <c r="AN150" s="103"/>
      <c r="AO150" s="102"/>
      <c r="AP150" s="101"/>
      <c r="AQ150" s="104"/>
      <c r="AR150" s="99"/>
      <c r="AS150" s="99"/>
      <c r="AT150" s="99"/>
      <c r="AU150" s="99"/>
      <c r="AV150" s="66"/>
      <c r="AW150" s="66"/>
      <c r="AX150" s="66"/>
      <c r="AY150" s="66"/>
      <c r="AZ150" s="66"/>
      <c r="BA150" s="66"/>
      <c r="BB150" s="66"/>
      <c r="BC150" s="66"/>
      <c r="BD150" s="66"/>
      <c r="BE150" s="66"/>
      <c r="BF150" s="69"/>
      <c r="BG150" s="67"/>
      <c r="BH150" s="67"/>
      <c r="BI150" s="68"/>
      <c r="BJ150" s="67"/>
      <c r="BK150" s="67"/>
      <c r="BL150" s="67"/>
      <c r="BM150" s="67"/>
      <c r="BN150" s="67"/>
      <c r="BO150" s="67"/>
      <c r="BP150" s="67"/>
      <c r="BQ150" s="67"/>
      <c r="BR150" s="67"/>
      <c r="BS150" s="69"/>
      <c r="BT150" s="69"/>
      <c r="BU150" s="69"/>
      <c r="BV150" s="69"/>
      <c r="BW150" s="69"/>
      <c r="BX150" s="69"/>
      <c r="BY150" s="69"/>
      <c r="BZ150" s="69"/>
      <c r="CA150" s="69"/>
      <c r="CB150" s="69"/>
      <c r="CC150" s="70"/>
      <c r="CD150" s="70"/>
      <c r="CE150" s="71"/>
      <c r="CF150" s="71"/>
      <c r="CG150" s="71"/>
      <c r="CH150" s="71"/>
      <c r="CI150" s="71"/>
      <c r="CJ150" s="71"/>
      <c r="CK150" s="71"/>
      <c r="CL150" s="67"/>
      <c r="CM150" s="72"/>
      <c r="CN150" s="72"/>
      <c r="CO150" s="72"/>
      <c r="CP150" s="72"/>
      <c r="CQ150" s="72"/>
      <c r="CR150" s="72"/>
      <c r="CS150" s="72"/>
      <c r="CT150" s="72"/>
      <c r="CU150" s="69"/>
      <c r="CV150" s="73"/>
      <c r="CW150" s="74"/>
      <c r="CX150" s="74"/>
      <c r="CY150" s="67"/>
      <c r="CZ150" s="75"/>
      <c r="DA150" s="75"/>
      <c r="DB150" s="75"/>
      <c r="DC150" s="75"/>
      <c r="DD150" s="75"/>
      <c r="DE150" s="75"/>
      <c r="DF150" s="75"/>
      <c r="DG150" s="75"/>
      <c r="DH150" s="76"/>
      <c r="DI150" s="76"/>
      <c r="DJ150" s="76"/>
      <c r="DK150" s="76"/>
      <c r="DL150" s="76"/>
      <c r="DM150" s="76"/>
      <c r="DN150" s="76"/>
      <c r="DO150" s="76"/>
      <c r="DP150" s="71"/>
      <c r="DQ150" s="71"/>
      <c r="DR150" s="71"/>
      <c r="DS150" s="71"/>
      <c r="DT150" s="71"/>
      <c r="DU150" s="71"/>
      <c r="DV150" s="71"/>
      <c r="DW150" s="71"/>
      <c r="DX150" s="71"/>
      <c r="DY150" s="71"/>
      <c r="DZ150" s="71"/>
      <c r="EA150" s="71"/>
      <c r="EB150" s="71"/>
      <c r="EC150" s="77"/>
      <c r="ED150" s="77"/>
      <c r="EE150" s="77"/>
      <c r="EF150" s="77"/>
      <c r="EG150" s="78"/>
      <c r="EH150" s="79"/>
      <c r="EI150" s="57"/>
    </row>
    <row r="151" spans="1:139" x14ac:dyDescent="0.2">
      <c r="A151" s="57"/>
      <c r="B151" s="57"/>
      <c r="C151" s="58"/>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9"/>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c r="EB151" s="57"/>
      <c r="EC151" s="57"/>
      <c r="ED151" s="57"/>
      <c r="EE151" s="57"/>
      <c r="EF151" s="57"/>
      <c r="EG151" s="57"/>
      <c r="EH151" s="57"/>
      <c r="EI151" s="57"/>
    </row>
    <row r="152" spans="1:139" x14ac:dyDescent="0.2">
      <c r="Y152" s="226"/>
      <c r="Z152" s="226"/>
      <c r="AA152" s="226"/>
      <c r="AB152" s="226"/>
      <c r="AC152" s="226"/>
      <c r="AD152" s="226"/>
      <c r="AE152" s="226"/>
      <c r="AF152" s="226"/>
    </row>
  </sheetData>
  <sortState ref="I3:ED95">
    <sortCondition ref="I3:I95"/>
  </sortState>
  <mergeCells count="17">
    <mergeCell ref="CZ1:DG1"/>
    <mergeCell ref="DH1:DO1"/>
    <mergeCell ref="DP1:EB1"/>
    <mergeCell ref="EC1:EF1"/>
    <mergeCell ref="BG1:BR1"/>
    <mergeCell ref="CW1:CX1"/>
    <mergeCell ref="CC1:CD1"/>
    <mergeCell ref="CE1:CK1"/>
    <mergeCell ref="CM1:CT1"/>
    <mergeCell ref="CU1:CV1"/>
    <mergeCell ref="AG1:AI1"/>
    <mergeCell ref="O1:X1"/>
    <mergeCell ref="AV1:BE1"/>
    <mergeCell ref="BS1:CB1"/>
    <mergeCell ref="AJ1:AQ1"/>
    <mergeCell ref="AR1:AU1"/>
    <mergeCell ref="Y1:AF1"/>
  </mergeCells>
  <hyperlinks>
    <hyperlink ref="E34" r:id="rId1"/>
    <hyperlink ref="H28" r:id="rId2"/>
  </hyperlinks>
  <pageMargins left="0.7" right="0.7" top="0.75" bottom="0.75" header="0.3" footer="0.3"/>
  <pageSetup scale="1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27"/>
  <sheetViews>
    <sheetView workbookViewId="0">
      <pane xSplit="2" ySplit="2" topLeftCell="X3" activePane="bottomRight" state="frozen"/>
      <selection pane="topRight" activeCell="C1" sqref="C1"/>
      <selection pane="bottomLeft" activeCell="A3" sqref="A3"/>
      <selection pane="bottomRight"/>
    </sheetView>
  </sheetViews>
  <sheetFormatPr defaultColWidth="8.85546875" defaultRowHeight="11.25" x14ac:dyDescent="0.2"/>
  <cols>
    <col min="1" max="1" width="3.140625" style="13" bestFit="1" customWidth="1"/>
    <col min="2" max="2" width="36.42578125" style="13" customWidth="1"/>
    <col min="3" max="3" width="17.5703125" style="14" customWidth="1"/>
    <col min="4" max="8" width="10.7109375" style="13" customWidth="1"/>
    <col min="9" max="9" width="9.5703125" style="13" bestFit="1" customWidth="1"/>
    <col min="10" max="10" width="7.85546875" style="13" bestFit="1" customWidth="1"/>
    <col min="11" max="13" width="6.42578125" style="13" bestFit="1" customWidth="1"/>
    <col min="14" max="14" width="6.5703125" style="13" bestFit="1" customWidth="1"/>
    <col min="15" max="15" width="9.5703125" style="13" bestFit="1" customWidth="1"/>
    <col min="16" max="16" width="9" style="13" customWidth="1"/>
    <col min="17" max="17" width="8.28515625" style="13" customWidth="1"/>
    <col min="18" max="18" width="11.7109375" style="13" customWidth="1"/>
    <col min="19" max="20" width="9.7109375" style="13" bestFit="1" customWidth="1"/>
    <col min="21" max="21" width="9.85546875" style="13" bestFit="1" customWidth="1"/>
    <col min="22" max="22" width="9.7109375" style="13" bestFit="1" customWidth="1"/>
    <col min="23" max="23" width="15.7109375" style="13" bestFit="1" customWidth="1"/>
    <col min="24" max="24" width="6.140625" style="13" bestFit="1" customWidth="1"/>
    <col min="25" max="25" width="6.28515625" style="13" bestFit="1" customWidth="1"/>
    <col min="26" max="26" width="7.28515625" style="13" customWidth="1"/>
    <col min="27" max="27" width="6.85546875" style="13" bestFit="1" customWidth="1"/>
    <col min="28" max="28" width="10" style="13" bestFit="1" customWidth="1"/>
    <col min="29" max="29" width="6.7109375" style="13" bestFit="1" customWidth="1"/>
    <col min="30" max="31" width="18" style="13" customWidth="1"/>
    <col min="32" max="32" width="10.7109375" style="13" customWidth="1"/>
    <col min="33" max="33" width="11.28515625" style="13" bestFit="1" customWidth="1"/>
    <col min="34" max="34" width="9" style="13" bestFit="1" customWidth="1"/>
    <col min="35" max="35" width="14.28515625" style="13" bestFit="1" customWidth="1"/>
    <col min="36" max="37" width="8.42578125" style="13" bestFit="1" customWidth="1"/>
    <col min="38" max="38" width="9" style="13" bestFit="1" customWidth="1"/>
    <col min="39" max="39" width="11" style="13" bestFit="1" customWidth="1"/>
    <col min="40" max="40" width="13.28515625" style="13" bestFit="1" customWidth="1"/>
    <col min="41" max="41" width="10.7109375" style="13" bestFit="1" customWidth="1"/>
    <col min="42" max="42" width="11.42578125" style="13" bestFit="1" customWidth="1"/>
    <col min="43" max="43" width="8.28515625" style="13" bestFit="1" customWidth="1"/>
    <col min="44" max="44" width="15.42578125" style="13" bestFit="1" customWidth="1"/>
    <col min="45" max="45" width="9" style="13" bestFit="1" customWidth="1"/>
    <col min="46" max="46" width="14.28515625" style="13" bestFit="1" customWidth="1"/>
    <col min="47" max="47" width="9" style="13" bestFit="1" customWidth="1"/>
    <col min="48" max="48" width="5.5703125" style="13" bestFit="1" customWidth="1"/>
    <col min="49" max="49" width="5.28515625" style="13" bestFit="1" customWidth="1"/>
    <col min="50" max="50" width="7.5703125" style="13" customWidth="1"/>
    <col min="51" max="52" width="7.7109375" style="13" bestFit="1" customWidth="1"/>
    <col min="53" max="53" width="8.5703125" style="13" bestFit="1" customWidth="1"/>
    <col min="54" max="54" width="8.140625" style="13" bestFit="1" customWidth="1"/>
    <col min="55" max="55" width="12.7109375" style="13" bestFit="1" customWidth="1"/>
    <col min="56" max="56" width="6.42578125" style="13" bestFit="1" customWidth="1"/>
    <col min="57" max="57" width="8.85546875" style="13" customWidth="1"/>
    <col min="58" max="58" width="11.7109375" style="13" customWidth="1"/>
    <col min="59" max="59" width="16.28515625" style="13" customWidth="1"/>
    <col min="60" max="60" width="9" style="13" bestFit="1" customWidth="1"/>
    <col min="61" max="61" width="10.28515625" style="13" bestFit="1" customWidth="1"/>
    <col min="62" max="62" width="8.7109375" style="13" bestFit="1" customWidth="1"/>
    <col min="63" max="63" width="7" style="13" customWidth="1"/>
    <col min="64" max="67" width="7" style="13" bestFit="1" customWidth="1"/>
    <col min="68" max="68" width="7.5703125" style="13" customWidth="1"/>
    <col min="69" max="70" width="7" style="13" bestFit="1" customWidth="1"/>
    <col min="71" max="71" width="7.42578125" style="13" bestFit="1" customWidth="1"/>
    <col min="72" max="72" width="7.7109375" style="13" customWidth="1"/>
    <col min="73" max="73" width="9.5703125" style="13" customWidth="1"/>
    <col min="74" max="74" width="7.28515625" style="13" customWidth="1"/>
    <col min="75" max="75" width="8.85546875" style="13" customWidth="1"/>
    <col min="76" max="76" width="6.85546875" style="13" customWidth="1"/>
    <col min="77" max="77" width="8.42578125" style="13" customWidth="1"/>
    <col min="78" max="78" width="7.7109375" style="13" customWidth="1"/>
    <col min="79" max="79" width="8.85546875" style="13" customWidth="1"/>
    <col min="80" max="80" width="10" style="13" customWidth="1"/>
    <col min="81" max="81" width="16.7109375" style="13" customWidth="1"/>
    <col min="82" max="82" width="17.7109375" style="13" customWidth="1"/>
    <col min="83" max="83" width="11.7109375" style="13" customWidth="1"/>
    <col min="84" max="84" width="13.7109375" style="13" customWidth="1"/>
    <col min="85" max="85" width="10.28515625" style="13" customWidth="1"/>
    <col min="86" max="86" width="12.5703125" style="13" customWidth="1"/>
    <col min="87" max="87" width="8.85546875" style="13" customWidth="1"/>
    <col min="88" max="88" width="11" style="13" customWidth="1"/>
    <col min="89" max="89" width="10.28515625" style="13" customWidth="1"/>
    <col min="90" max="90" width="9" style="13" customWidth="1"/>
    <col min="91" max="91" width="5.7109375" style="13" customWidth="1"/>
    <col min="92" max="92" width="11.85546875" style="13" customWidth="1"/>
    <col min="93" max="93" width="5.85546875" style="13" customWidth="1"/>
    <col min="94" max="94" width="10.7109375" style="13" customWidth="1"/>
    <col min="95" max="95" width="11.42578125" style="13" customWidth="1"/>
    <col min="96" max="96" width="7.28515625" style="13" customWidth="1"/>
    <col min="97" max="97" width="7.7109375" style="13" customWidth="1"/>
    <col min="98" max="98" width="4.42578125" style="13" customWidth="1"/>
    <col min="99" max="99" width="9.28515625" style="13" customWidth="1"/>
    <col min="100" max="100" width="12.5703125" style="28" customWidth="1"/>
    <col min="101" max="101" width="8.140625" style="13" customWidth="1"/>
    <col min="102" max="102" width="18.5703125" style="13" customWidth="1"/>
    <col min="103" max="103" width="11.5703125" style="13" customWidth="1"/>
    <col min="104" max="106" width="9" style="13" customWidth="1"/>
    <col min="107" max="107" width="11.85546875" style="13" customWidth="1"/>
    <col min="108" max="108" width="8.42578125" style="13" customWidth="1"/>
    <col min="109" max="110" width="9" style="13" customWidth="1"/>
    <col min="111" max="111" width="13.42578125" style="13" customWidth="1"/>
    <col min="112" max="112" width="6.85546875" style="13" customWidth="1"/>
    <col min="113" max="113" width="7.5703125" style="13" customWidth="1"/>
    <col min="114" max="114" width="7" style="13" customWidth="1"/>
    <col min="115" max="115" width="10.28515625" style="13" customWidth="1"/>
    <col min="116" max="116" width="6.85546875" style="13" customWidth="1"/>
    <col min="117" max="117" width="9" style="13" customWidth="1"/>
    <col min="118" max="118" width="7.28515625" style="13" customWidth="1"/>
    <col min="119" max="119" width="12.85546875" style="13" customWidth="1"/>
    <col min="120" max="120" width="8.85546875" style="13" customWidth="1"/>
    <col min="121" max="121" width="13.42578125" style="13" customWidth="1"/>
    <col min="122" max="122" width="7.42578125" style="13" customWidth="1"/>
    <col min="123" max="123" width="6.5703125" style="13" customWidth="1"/>
    <col min="124" max="124" width="7.7109375" style="13" customWidth="1"/>
    <col min="125" max="125" width="8.85546875" style="13" customWidth="1"/>
    <col min="126" max="126" width="8.28515625" style="13" customWidth="1"/>
    <col min="127" max="127" width="7.7109375" style="13" customWidth="1"/>
    <col min="128" max="128" width="7.28515625" style="13" customWidth="1"/>
    <col min="129" max="130" width="7.85546875" style="13" customWidth="1"/>
    <col min="131" max="132" width="8.85546875" style="13" customWidth="1"/>
    <col min="133" max="133" width="5" style="13" customWidth="1"/>
    <col min="134" max="134" width="11.7109375" style="13" customWidth="1"/>
    <col min="135" max="135" width="10.42578125" style="13" customWidth="1"/>
    <col min="136" max="136" width="4.7109375" style="13" customWidth="1"/>
    <col min="137" max="137" width="42.5703125" style="13" customWidth="1"/>
    <col min="138" max="138" width="41" style="13" customWidth="1"/>
    <col min="139" max="139" width="2.7109375" style="13" customWidth="1"/>
    <col min="140" max="16384" width="8.85546875" style="13"/>
  </cols>
  <sheetData>
    <row r="1" spans="1:139" s="1" customFormat="1" ht="10.15" customHeight="1" x14ac:dyDescent="0.2">
      <c r="A1" s="55"/>
      <c r="B1" s="56"/>
      <c r="C1" s="56"/>
      <c r="D1" s="56"/>
      <c r="E1" s="56"/>
      <c r="F1" s="56"/>
      <c r="G1" s="56"/>
      <c r="H1" s="56"/>
      <c r="I1" s="56"/>
      <c r="J1" s="56"/>
      <c r="K1" s="56"/>
      <c r="L1" s="56"/>
      <c r="M1" s="56"/>
      <c r="N1" s="56"/>
      <c r="O1" s="240" t="s">
        <v>1166</v>
      </c>
      <c r="P1" s="240"/>
      <c r="Q1" s="240"/>
      <c r="R1" s="240"/>
      <c r="S1" s="240"/>
      <c r="T1" s="240"/>
      <c r="U1" s="240"/>
      <c r="V1" s="240"/>
      <c r="W1" s="240"/>
      <c r="X1" s="240"/>
      <c r="Y1" s="248" t="s">
        <v>1161</v>
      </c>
      <c r="Z1" s="249"/>
      <c r="AA1" s="249"/>
      <c r="AB1" s="249"/>
      <c r="AC1" s="249"/>
      <c r="AD1" s="249"/>
      <c r="AE1" s="249"/>
      <c r="AF1" s="250"/>
      <c r="AG1" s="239" t="s">
        <v>1160</v>
      </c>
      <c r="AH1" s="239"/>
      <c r="AI1" s="239"/>
      <c r="AJ1" s="243" t="s">
        <v>1159</v>
      </c>
      <c r="AK1" s="244"/>
      <c r="AL1" s="244"/>
      <c r="AM1" s="244"/>
      <c r="AN1" s="244"/>
      <c r="AO1" s="244"/>
      <c r="AP1" s="244"/>
      <c r="AQ1" s="244"/>
      <c r="AR1" s="245" t="s">
        <v>1162</v>
      </c>
      <c r="AS1" s="246"/>
      <c r="AT1" s="246"/>
      <c r="AU1" s="247"/>
      <c r="AV1" s="241" t="s">
        <v>1007</v>
      </c>
      <c r="AW1" s="241"/>
      <c r="AX1" s="241"/>
      <c r="AY1" s="241"/>
      <c r="AZ1" s="241"/>
      <c r="BA1" s="241"/>
      <c r="BB1" s="241"/>
      <c r="BC1" s="241"/>
      <c r="BD1" s="241"/>
      <c r="BE1" s="241"/>
      <c r="BF1" s="62"/>
      <c r="BG1" s="254" t="s">
        <v>1006</v>
      </c>
      <c r="BH1" s="255"/>
      <c r="BI1" s="255"/>
      <c r="BJ1" s="255"/>
      <c r="BK1" s="255"/>
      <c r="BL1" s="255"/>
      <c r="BM1" s="255"/>
      <c r="BN1" s="255"/>
      <c r="BO1" s="255"/>
      <c r="BP1" s="255"/>
      <c r="BQ1" s="255"/>
      <c r="BR1" s="256"/>
      <c r="BS1" s="242" t="s">
        <v>1014</v>
      </c>
      <c r="BT1" s="242"/>
      <c r="BU1" s="242"/>
      <c r="BV1" s="242"/>
      <c r="BW1" s="242"/>
      <c r="BX1" s="242"/>
      <c r="BY1" s="242"/>
      <c r="BZ1" s="242"/>
      <c r="CA1" s="242"/>
      <c r="CB1" s="242"/>
      <c r="CC1" s="258" t="s">
        <v>1015</v>
      </c>
      <c r="CD1" s="258"/>
      <c r="CE1" s="253" t="s">
        <v>1016</v>
      </c>
      <c r="CF1" s="253"/>
      <c r="CG1" s="253"/>
      <c r="CH1" s="253"/>
      <c r="CI1" s="253"/>
      <c r="CJ1" s="253"/>
      <c r="CK1" s="253"/>
      <c r="CL1" s="62"/>
      <c r="CM1" s="258" t="s">
        <v>1017</v>
      </c>
      <c r="CN1" s="258"/>
      <c r="CO1" s="258"/>
      <c r="CP1" s="258"/>
      <c r="CQ1" s="258"/>
      <c r="CR1" s="258"/>
      <c r="CS1" s="258"/>
      <c r="CT1" s="258"/>
      <c r="CU1" s="242" t="s">
        <v>1018</v>
      </c>
      <c r="CV1" s="242"/>
      <c r="CW1" s="257" t="s">
        <v>1019</v>
      </c>
      <c r="CX1" s="257"/>
      <c r="CY1" s="25" t="s">
        <v>1020</v>
      </c>
      <c r="CZ1" s="251" t="s">
        <v>1021</v>
      </c>
      <c r="DA1" s="251"/>
      <c r="DB1" s="251"/>
      <c r="DC1" s="251"/>
      <c r="DD1" s="251"/>
      <c r="DE1" s="251"/>
      <c r="DF1" s="251"/>
      <c r="DG1" s="251"/>
      <c r="DH1" s="252" t="s">
        <v>1022</v>
      </c>
      <c r="DI1" s="252"/>
      <c r="DJ1" s="252"/>
      <c r="DK1" s="252"/>
      <c r="DL1" s="252"/>
      <c r="DM1" s="252"/>
      <c r="DN1" s="252"/>
      <c r="DO1" s="252"/>
      <c r="DP1" s="253" t="s">
        <v>1023</v>
      </c>
      <c r="DQ1" s="253"/>
      <c r="DR1" s="253"/>
      <c r="DS1" s="253"/>
      <c r="DT1" s="253"/>
      <c r="DU1" s="253"/>
      <c r="DV1" s="253"/>
      <c r="DW1" s="253"/>
      <c r="DX1" s="253"/>
      <c r="DY1" s="253"/>
      <c r="DZ1" s="253"/>
      <c r="EA1" s="253"/>
      <c r="EB1" s="253"/>
      <c r="EC1" s="239" t="s">
        <v>1024</v>
      </c>
      <c r="ED1" s="239"/>
      <c r="EE1" s="239"/>
      <c r="EF1" s="239"/>
      <c r="EG1" s="60"/>
      <c r="EH1" s="61"/>
      <c r="EI1" s="55"/>
    </row>
    <row r="2" spans="1:139" s="1" customFormat="1" ht="34.9" customHeight="1" thickBot="1" x14ac:dyDescent="0.25">
      <c r="A2" s="55"/>
      <c r="B2" s="113" t="s">
        <v>850</v>
      </c>
      <c r="C2" s="113" t="s">
        <v>849</v>
      </c>
      <c r="D2" s="113" t="s">
        <v>732</v>
      </c>
      <c r="E2" s="113" t="s">
        <v>733</v>
      </c>
      <c r="F2" s="113" t="s">
        <v>734</v>
      </c>
      <c r="G2" s="113" t="s">
        <v>735</v>
      </c>
      <c r="H2" s="113" t="s">
        <v>736</v>
      </c>
      <c r="I2" s="114" t="s">
        <v>560</v>
      </c>
      <c r="J2" s="114" t="s">
        <v>521</v>
      </c>
      <c r="K2" s="114" t="s">
        <v>737</v>
      </c>
      <c r="L2" s="114" t="s">
        <v>738</v>
      </c>
      <c r="M2" s="114" t="s">
        <v>739</v>
      </c>
      <c r="N2" s="156" t="s">
        <v>740</v>
      </c>
      <c r="O2" s="115" t="s">
        <v>1012</v>
      </c>
      <c r="P2" s="115" t="s">
        <v>752</v>
      </c>
      <c r="Q2" s="115" t="s">
        <v>753</v>
      </c>
      <c r="R2" s="115" t="s">
        <v>754</v>
      </c>
      <c r="S2" s="115" t="s">
        <v>757</v>
      </c>
      <c r="T2" s="115" t="s">
        <v>755</v>
      </c>
      <c r="U2" s="115" t="s">
        <v>756</v>
      </c>
      <c r="V2" s="115" t="s">
        <v>758</v>
      </c>
      <c r="W2" s="115" t="s">
        <v>759</v>
      </c>
      <c r="X2" s="115" t="s">
        <v>982</v>
      </c>
      <c r="Y2" s="117" t="s">
        <v>833</v>
      </c>
      <c r="Z2" s="117" t="s">
        <v>835</v>
      </c>
      <c r="AA2" s="117" t="s">
        <v>836</v>
      </c>
      <c r="AB2" s="117" t="s">
        <v>834</v>
      </c>
      <c r="AC2" s="117" t="s">
        <v>977</v>
      </c>
      <c r="AD2" s="117" t="s">
        <v>837</v>
      </c>
      <c r="AE2" s="117" t="s">
        <v>838</v>
      </c>
      <c r="AF2" s="117" t="s">
        <v>1170</v>
      </c>
      <c r="AG2" s="114" t="s">
        <v>522</v>
      </c>
      <c r="AH2" s="114" t="s">
        <v>741</v>
      </c>
      <c r="AI2" s="114" t="s">
        <v>742</v>
      </c>
      <c r="AJ2" s="118" t="s">
        <v>743</v>
      </c>
      <c r="AK2" s="118" t="s">
        <v>744</v>
      </c>
      <c r="AL2" s="118" t="s">
        <v>730</v>
      </c>
      <c r="AM2" s="118" t="s">
        <v>745</v>
      </c>
      <c r="AN2" s="118" t="s">
        <v>746</v>
      </c>
      <c r="AO2" s="118" t="s">
        <v>731</v>
      </c>
      <c r="AP2" s="118" t="s">
        <v>747</v>
      </c>
      <c r="AQ2" s="118" t="s">
        <v>523</v>
      </c>
      <c r="AR2" s="114" t="s">
        <v>748</v>
      </c>
      <c r="AS2" s="114" t="s">
        <v>749</v>
      </c>
      <c r="AT2" s="114" t="s">
        <v>751</v>
      </c>
      <c r="AU2" s="114" t="s">
        <v>750</v>
      </c>
      <c r="AV2" s="119" t="s">
        <v>524</v>
      </c>
      <c r="AW2" s="119" t="s">
        <v>525</v>
      </c>
      <c r="AX2" s="119" t="s">
        <v>526</v>
      </c>
      <c r="AY2" s="119" t="s">
        <v>527</v>
      </c>
      <c r="AZ2" s="119" t="s">
        <v>528</v>
      </c>
      <c r="BA2" s="119" t="s">
        <v>529</v>
      </c>
      <c r="BB2" s="119" t="s">
        <v>530</v>
      </c>
      <c r="BC2" s="119" t="s">
        <v>763</v>
      </c>
      <c r="BD2" s="119" t="s">
        <v>764</v>
      </c>
      <c r="BE2" s="119" t="s">
        <v>531</v>
      </c>
      <c r="BF2" s="121" t="s">
        <v>1005</v>
      </c>
      <c r="BG2" s="120" t="s">
        <v>828</v>
      </c>
      <c r="BH2" s="120" t="s">
        <v>986</v>
      </c>
      <c r="BI2" s="120" t="s">
        <v>993</v>
      </c>
      <c r="BJ2" s="120" t="s">
        <v>987</v>
      </c>
      <c r="BK2" s="120" t="s">
        <v>988</v>
      </c>
      <c r="BL2" s="120" t="s">
        <v>989</v>
      </c>
      <c r="BM2" s="120" t="s">
        <v>990</v>
      </c>
      <c r="BN2" s="120" t="s">
        <v>991</v>
      </c>
      <c r="BO2" s="120" t="s">
        <v>992</v>
      </c>
      <c r="BP2" s="120" t="s">
        <v>985</v>
      </c>
      <c r="BQ2" s="120" t="s">
        <v>983</v>
      </c>
      <c r="BR2" s="120" t="s">
        <v>984</v>
      </c>
      <c r="BS2" s="121" t="s">
        <v>532</v>
      </c>
      <c r="BT2" s="121" t="s">
        <v>533</v>
      </c>
      <c r="BU2" s="121" t="s">
        <v>534</v>
      </c>
      <c r="BV2" s="121" t="s">
        <v>535</v>
      </c>
      <c r="BW2" s="121" t="s">
        <v>536</v>
      </c>
      <c r="BX2" s="121" t="s">
        <v>537</v>
      </c>
      <c r="BY2" s="121" t="s">
        <v>538</v>
      </c>
      <c r="BZ2" s="121" t="s">
        <v>539</v>
      </c>
      <c r="CA2" s="121" t="s">
        <v>540</v>
      </c>
      <c r="CB2" s="121" t="s">
        <v>994</v>
      </c>
      <c r="CC2" s="122" t="s">
        <v>846</v>
      </c>
      <c r="CD2" s="122" t="s">
        <v>539</v>
      </c>
      <c r="CE2" s="118" t="s">
        <v>0</v>
      </c>
      <c r="CF2" s="118" t="s">
        <v>1</v>
      </c>
      <c r="CG2" s="118" t="s">
        <v>2</v>
      </c>
      <c r="CH2" s="118" t="s">
        <v>3</v>
      </c>
      <c r="CI2" s="118" t="s">
        <v>4</v>
      </c>
      <c r="CJ2" s="118" t="s">
        <v>5</v>
      </c>
      <c r="CK2" s="118" t="s">
        <v>980</v>
      </c>
      <c r="CL2" s="120" t="s">
        <v>829</v>
      </c>
      <c r="CM2" s="122" t="s">
        <v>1085</v>
      </c>
      <c r="CN2" s="122" t="s">
        <v>6</v>
      </c>
      <c r="CO2" s="122" t="s">
        <v>7</v>
      </c>
      <c r="CP2" s="122" t="s">
        <v>8</v>
      </c>
      <c r="CQ2" s="122" t="s">
        <v>9</v>
      </c>
      <c r="CR2" s="122" t="s">
        <v>10</v>
      </c>
      <c r="CS2" s="122" t="s">
        <v>11</v>
      </c>
      <c r="CT2" s="122" t="s">
        <v>12</v>
      </c>
      <c r="CU2" s="121" t="s">
        <v>995</v>
      </c>
      <c r="CV2" s="121" t="s">
        <v>830</v>
      </c>
      <c r="CW2" s="116" t="s">
        <v>995</v>
      </c>
      <c r="CX2" s="116" t="s">
        <v>832</v>
      </c>
      <c r="CY2" s="120" t="s">
        <v>831</v>
      </c>
      <c r="CZ2" s="117" t="s">
        <v>833</v>
      </c>
      <c r="DA2" s="117" t="s">
        <v>835</v>
      </c>
      <c r="DB2" s="117" t="s">
        <v>836</v>
      </c>
      <c r="DC2" s="117" t="s">
        <v>834</v>
      </c>
      <c r="DD2" s="117" t="s">
        <v>977</v>
      </c>
      <c r="DE2" s="117" t="s">
        <v>837</v>
      </c>
      <c r="DF2" s="117" t="s">
        <v>838</v>
      </c>
      <c r="DG2" s="117" t="s">
        <v>842</v>
      </c>
      <c r="DH2" s="123" t="s">
        <v>833</v>
      </c>
      <c r="DI2" s="123" t="s">
        <v>835</v>
      </c>
      <c r="DJ2" s="123" t="s">
        <v>836</v>
      </c>
      <c r="DK2" s="123" t="s">
        <v>834</v>
      </c>
      <c r="DL2" s="123" t="s">
        <v>977</v>
      </c>
      <c r="DM2" s="123" t="s">
        <v>837</v>
      </c>
      <c r="DN2" s="123" t="s">
        <v>838</v>
      </c>
      <c r="DO2" s="123" t="s">
        <v>841</v>
      </c>
      <c r="DP2" s="118" t="s">
        <v>13</v>
      </c>
      <c r="DQ2" s="118" t="s">
        <v>14</v>
      </c>
      <c r="DR2" s="118" t="s">
        <v>15</v>
      </c>
      <c r="DS2" s="118" t="s">
        <v>16</v>
      </c>
      <c r="DT2" s="118" t="s">
        <v>17</v>
      </c>
      <c r="DU2" s="118" t="s">
        <v>18</v>
      </c>
      <c r="DV2" s="118" t="s">
        <v>19</v>
      </c>
      <c r="DW2" s="118" t="s">
        <v>20</v>
      </c>
      <c r="DX2" s="118" t="s">
        <v>21</v>
      </c>
      <c r="DY2" s="118" t="s">
        <v>22</v>
      </c>
      <c r="DZ2" s="118" t="s">
        <v>23</v>
      </c>
      <c r="EA2" s="118" t="s">
        <v>24</v>
      </c>
      <c r="EB2" s="118" t="s">
        <v>25</v>
      </c>
      <c r="EC2" s="114" t="s">
        <v>26</v>
      </c>
      <c r="ED2" s="114" t="s">
        <v>27</v>
      </c>
      <c r="EE2" s="114" t="s">
        <v>848</v>
      </c>
      <c r="EF2" s="114" t="s">
        <v>727</v>
      </c>
      <c r="EG2" s="124" t="s">
        <v>839</v>
      </c>
      <c r="EH2" s="125" t="s">
        <v>840</v>
      </c>
      <c r="EI2" s="55"/>
    </row>
    <row r="3" spans="1:139" s="155" customFormat="1" x14ac:dyDescent="0.2">
      <c r="A3" s="126">
        <v>13</v>
      </c>
      <c r="B3" s="127" t="s">
        <v>541</v>
      </c>
      <c r="C3" s="128" t="s">
        <v>545</v>
      </c>
      <c r="D3" s="128" t="s">
        <v>1098</v>
      </c>
      <c r="E3" s="128" t="s">
        <v>1099</v>
      </c>
      <c r="F3" s="128" t="s">
        <v>1100</v>
      </c>
      <c r="G3" s="128" t="s">
        <v>1101</v>
      </c>
      <c r="H3" s="128" t="s">
        <v>1102</v>
      </c>
      <c r="I3" s="129" t="s">
        <v>567</v>
      </c>
      <c r="J3" s="129" t="s">
        <v>554</v>
      </c>
      <c r="K3" s="129" t="s">
        <v>44</v>
      </c>
      <c r="L3" s="129" t="s">
        <v>33</v>
      </c>
      <c r="M3" s="129" t="s">
        <v>33</v>
      </c>
      <c r="N3" s="216" t="s">
        <v>44</v>
      </c>
      <c r="O3" s="130">
        <v>35512338</v>
      </c>
      <c r="P3" s="130">
        <v>19671126</v>
      </c>
      <c r="Q3" s="130">
        <v>1433793</v>
      </c>
      <c r="R3" s="131">
        <v>176578024</v>
      </c>
      <c r="S3" s="132">
        <v>0.35</v>
      </c>
      <c r="T3" s="132">
        <v>0.14000000000000001</v>
      </c>
      <c r="U3" s="132">
        <v>0.16</v>
      </c>
      <c r="V3" s="132"/>
      <c r="W3" s="132">
        <v>0.35</v>
      </c>
      <c r="X3" s="210">
        <v>980</v>
      </c>
      <c r="Y3" s="135">
        <v>0.23</v>
      </c>
      <c r="Z3" s="135">
        <v>0.2</v>
      </c>
      <c r="AA3" s="135">
        <v>0.09</v>
      </c>
      <c r="AB3" s="135">
        <v>0.48</v>
      </c>
      <c r="AC3" s="135">
        <v>0</v>
      </c>
      <c r="AD3" s="135">
        <v>0</v>
      </c>
      <c r="AE3" s="135">
        <v>0</v>
      </c>
      <c r="AF3" s="135">
        <v>0.01</v>
      </c>
      <c r="AG3" s="129">
        <v>513</v>
      </c>
      <c r="AH3" s="136">
        <v>0.52</v>
      </c>
      <c r="AI3" s="182"/>
      <c r="AJ3" s="138">
        <v>7.3023255809999998</v>
      </c>
      <c r="AK3" s="183"/>
      <c r="AL3" s="184"/>
      <c r="AM3" s="140">
        <v>220363</v>
      </c>
      <c r="AN3" s="185"/>
      <c r="AO3" s="184"/>
      <c r="AP3" s="183"/>
      <c r="AQ3" s="140">
        <v>26</v>
      </c>
      <c r="AR3" s="136">
        <v>0.56618729475710561</v>
      </c>
      <c r="AS3" s="136">
        <v>0.4303023440154003</v>
      </c>
      <c r="AT3" s="136">
        <v>3.5103612274940549E-3</v>
      </c>
      <c r="AU3" s="136">
        <v>0</v>
      </c>
      <c r="AV3" s="142" t="s">
        <v>44</v>
      </c>
      <c r="AW3" s="142" t="s">
        <v>44</v>
      </c>
      <c r="AX3" s="142" t="s">
        <v>44</v>
      </c>
      <c r="AY3" s="142"/>
      <c r="AZ3" s="142" t="s">
        <v>44</v>
      </c>
      <c r="BA3" s="142" t="s">
        <v>44</v>
      </c>
      <c r="BB3" s="142" t="s">
        <v>44</v>
      </c>
      <c r="BC3" s="142"/>
      <c r="BD3" s="142"/>
      <c r="BE3" s="142"/>
      <c r="BF3" s="146"/>
      <c r="BG3" s="143" t="s">
        <v>1130</v>
      </c>
      <c r="BH3" s="143">
        <f>SUM((20*5),17,17)</f>
        <v>134</v>
      </c>
      <c r="BI3" s="144">
        <v>0.79761904761904767</v>
      </c>
      <c r="BJ3" s="143">
        <v>20</v>
      </c>
      <c r="BK3" s="145">
        <v>0.16666666666666666</v>
      </c>
      <c r="BL3" s="145">
        <v>0.95833333333333337</v>
      </c>
      <c r="BM3" s="145">
        <v>0.20833333333333334</v>
      </c>
      <c r="BN3" s="145">
        <v>0.95833333333333337</v>
      </c>
      <c r="BO3" s="145">
        <v>0.25</v>
      </c>
      <c r="BP3" s="145">
        <v>0.91666666666666663</v>
      </c>
      <c r="BQ3" s="145">
        <v>0.25</v>
      </c>
      <c r="BR3" s="145">
        <v>0.91666666666666663</v>
      </c>
      <c r="BS3" s="146" t="s">
        <v>35</v>
      </c>
      <c r="BT3" s="146" t="s">
        <v>35</v>
      </c>
      <c r="BU3" s="146" t="s">
        <v>91</v>
      </c>
      <c r="BV3" s="146" t="s">
        <v>91</v>
      </c>
      <c r="BW3" s="146" t="s">
        <v>91</v>
      </c>
      <c r="BX3" s="146" t="s">
        <v>91</v>
      </c>
      <c r="BY3" s="146" t="s">
        <v>35</v>
      </c>
      <c r="BZ3" s="146" t="s">
        <v>91</v>
      </c>
      <c r="CA3" s="146" t="s">
        <v>35</v>
      </c>
      <c r="CB3" s="146" t="s">
        <v>91</v>
      </c>
      <c r="CC3" s="147" t="s">
        <v>44</v>
      </c>
      <c r="CD3" s="147"/>
      <c r="CE3" s="148"/>
      <c r="CF3" s="148" t="s">
        <v>44</v>
      </c>
      <c r="CG3" s="148" t="s">
        <v>44</v>
      </c>
      <c r="CH3" s="148"/>
      <c r="CI3" s="148" t="s">
        <v>44</v>
      </c>
      <c r="CJ3" s="148" t="s">
        <v>44</v>
      </c>
      <c r="CK3" s="148" t="s">
        <v>1131</v>
      </c>
      <c r="CL3" s="143" t="s">
        <v>44</v>
      </c>
      <c r="CM3" s="26">
        <v>0.27</v>
      </c>
      <c r="CN3" s="26">
        <v>0</v>
      </c>
      <c r="CO3" s="26">
        <v>0.02</v>
      </c>
      <c r="CP3" s="26">
        <v>0.21</v>
      </c>
      <c r="CQ3" s="26">
        <v>0.34</v>
      </c>
      <c r="CR3" s="26">
        <v>0.13</v>
      </c>
      <c r="CS3" s="26">
        <v>0.02</v>
      </c>
      <c r="CT3" s="26">
        <v>0.01</v>
      </c>
      <c r="CU3" s="146" t="s">
        <v>44</v>
      </c>
      <c r="CV3" s="150">
        <v>2010</v>
      </c>
      <c r="CW3" s="134" t="s">
        <v>44</v>
      </c>
      <c r="CX3" s="134" t="s">
        <v>1132</v>
      </c>
      <c r="CY3" s="211">
        <v>0.2</v>
      </c>
      <c r="CZ3" s="212" t="s">
        <v>220</v>
      </c>
      <c r="DA3" s="212" t="s">
        <v>220</v>
      </c>
      <c r="DB3" s="212">
        <v>0</v>
      </c>
      <c r="DC3" s="212" t="s">
        <v>220</v>
      </c>
      <c r="DD3" s="212">
        <v>0</v>
      </c>
      <c r="DE3" s="212">
        <v>0</v>
      </c>
      <c r="DF3" s="212">
        <v>0</v>
      </c>
      <c r="DG3" s="212">
        <f>26*3</f>
        <v>78</v>
      </c>
      <c r="DH3" s="213" t="s">
        <v>220</v>
      </c>
      <c r="DI3" s="213" t="s">
        <v>220</v>
      </c>
      <c r="DJ3" s="213">
        <v>0</v>
      </c>
      <c r="DK3" s="213" t="s">
        <v>220</v>
      </c>
      <c r="DL3" s="213">
        <v>0</v>
      </c>
      <c r="DM3" s="213">
        <v>0</v>
      </c>
      <c r="DN3" s="213">
        <v>0</v>
      </c>
      <c r="DO3" s="152">
        <f>26*3</f>
        <v>78</v>
      </c>
      <c r="DP3" s="148" t="s">
        <v>35</v>
      </c>
      <c r="DQ3" s="148" t="s">
        <v>35</v>
      </c>
      <c r="DR3" s="148" t="s">
        <v>34</v>
      </c>
      <c r="DS3" s="148" t="s">
        <v>35</v>
      </c>
      <c r="DT3" s="148" t="s">
        <v>35</v>
      </c>
      <c r="DU3" s="148" t="s">
        <v>34</v>
      </c>
      <c r="DV3" s="148" t="s">
        <v>35</v>
      </c>
      <c r="DW3" s="148" t="s">
        <v>34</v>
      </c>
      <c r="DX3" s="148" t="s">
        <v>34</v>
      </c>
      <c r="DY3" s="148" t="s">
        <v>34</v>
      </c>
      <c r="DZ3" s="148" t="s">
        <v>34</v>
      </c>
      <c r="EA3" s="148" t="s">
        <v>34</v>
      </c>
      <c r="EB3" s="148" t="s">
        <v>34</v>
      </c>
      <c r="EC3" s="129" t="s">
        <v>44</v>
      </c>
      <c r="ED3" s="129"/>
      <c r="EE3" s="129"/>
      <c r="EF3" s="129"/>
      <c r="EG3" s="214" t="s">
        <v>1134</v>
      </c>
      <c r="EH3" s="215" t="s">
        <v>1135</v>
      </c>
      <c r="EI3" s="126"/>
    </row>
    <row r="4" spans="1:139" x14ac:dyDescent="0.2">
      <c r="A4" s="57">
        <v>36</v>
      </c>
      <c r="B4" s="3" t="s">
        <v>420</v>
      </c>
      <c r="C4" s="2" t="s">
        <v>600</v>
      </c>
      <c r="D4" s="2" t="s">
        <v>421</v>
      </c>
      <c r="E4" s="2" t="s">
        <v>422</v>
      </c>
      <c r="F4" s="2" t="s">
        <v>423</v>
      </c>
      <c r="G4" s="2" t="s">
        <v>424</v>
      </c>
      <c r="H4" s="2" t="s">
        <v>425</v>
      </c>
      <c r="I4" s="6" t="s">
        <v>574</v>
      </c>
      <c r="J4" s="6" t="s">
        <v>554</v>
      </c>
      <c r="K4" s="6" t="s">
        <v>44</v>
      </c>
      <c r="L4" s="6" t="s">
        <v>33</v>
      </c>
      <c r="M4" s="6" t="s">
        <v>33</v>
      </c>
      <c r="N4" s="158" t="s">
        <v>44</v>
      </c>
      <c r="O4" s="29">
        <v>6054440</v>
      </c>
      <c r="P4" s="29">
        <v>4197852</v>
      </c>
      <c r="Q4" s="29">
        <v>296406</v>
      </c>
      <c r="R4" s="30">
        <v>25409371</v>
      </c>
      <c r="S4" s="22">
        <v>0.37</v>
      </c>
      <c r="T4" s="22">
        <v>0.16</v>
      </c>
      <c r="U4" s="22">
        <v>0.1</v>
      </c>
      <c r="V4" s="22"/>
      <c r="W4" s="22">
        <v>0.37</v>
      </c>
      <c r="X4" s="186">
        <v>87</v>
      </c>
      <c r="Y4" s="65">
        <v>0</v>
      </c>
      <c r="Z4" s="65">
        <v>0</v>
      </c>
      <c r="AA4" s="65">
        <v>0.34</v>
      </c>
      <c r="AB4" s="65">
        <v>0.65</v>
      </c>
      <c r="AC4" s="65">
        <v>0</v>
      </c>
      <c r="AD4" s="65">
        <v>0</v>
      </c>
      <c r="AE4" s="187">
        <v>0.02</v>
      </c>
      <c r="AF4" s="187">
        <v>0</v>
      </c>
      <c r="AG4" s="6">
        <v>87</v>
      </c>
      <c r="AH4" s="16">
        <v>1</v>
      </c>
      <c r="AI4" s="100"/>
      <c r="AJ4" s="18">
        <v>8.1724137930000005</v>
      </c>
      <c r="AK4" s="101"/>
      <c r="AL4" s="102"/>
      <c r="AM4" s="19">
        <v>265154</v>
      </c>
      <c r="AN4" s="103"/>
      <c r="AO4" s="102"/>
      <c r="AP4" s="101"/>
      <c r="AQ4" s="19">
        <v>33</v>
      </c>
      <c r="AR4" s="16">
        <v>0.59310344827586203</v>
      </c>
      <c r="AS4" s="16">
        <v>0.33103448275862069</v>
      </c>
      <c r="AT4" s="16">
        <v>7.586206896551724E-2</v>
      </c>
      <c r="AU4" s="16">
        <v>0</v>
      </c>
      <c r="AV4" s="195" t="s">
        <v>44</v>
      </c>
      <c r="AW4" s="8" t="s">
        <v>44</v>
      </c>
      <c r="AX4" s="8" t="s">
        <v>44</v>
      </c>
      <c r="AY4" s="8" t="s">
        <v>44</v>
      </c>
      <c r="AZ4" s="8" t="s">
        <v>44</v>
      </c>
      <c r="BA4" s="8" t="s">
        <v>44</v>
      </c>
      <c r="BB4" s="8" t="s">
        <v>44</v>
      </c>
      <c r="BC4" s="8" t="s">
        <v>44</v>
      </c>
      <c r="BD4" s="8"/>
      <c r="BE4" s="8"/>
      <c r="BF4" s="10"/>
      <c r="BG4" s="24" t="s">
        <v>770</v>
      </c>
      <c r="BH4" s="24">
        <v>124</v>
      </c>
      <c r="BI4" s="21">
        <v>0.73809523809523814</v>
      </c>
      <c r="BJ4" s="24">
        <v>19</v>
      </c>
      <c r="BK4" s="23">
        <v>0.16666666666666666</v>
      </c>
      <c r="BL4" s="23">
        <v>0.95833333333333337</v>
      </c>
      <c r="BM4" s="23">
        <v>0.25</v>
      </c>
      <c r="BN4" s="23">
        <v>0.91666666666666663</v>
      </c>
      <c r="BO4" s="23">
        <v>0.27083333333333331</v>
      </c>
      <c r="BP4" s="23">
        <v>0.8125</v>
      </c>
      <c r="BQ4" s="23">
        <v>0.27083333333333331</v>
      </c>
      <c r="BR4" s="23">
        <v>0.8125</v>
      </c>
      <c r="BS4" s="10" t="s">
        <v>34</v>
      </c>
      <c r="BT4" s="10" t="s">
        <v>35</v>
      </c>
      <c r="BU4" s="10" t="s">
        <v>35</v>
      </c>
      <c r="BV4" s="10" t="s">
        <v>35</v>
      </c>
      <c r="BW4" s="10" t="s">
        <v>91</v>
      </c>
      <c r="BX4" s="10" t="s">
        <v>91</v>
      </c>
      <c r="BY4" s="10" t="s">
        <v>35</v>
      </c>
      <c r="BZ4" s="10" t="s">
        <v>35</v>
      </c>
      <c r="CA4" s="10" t="s">
        <v>91</v>
      </c>
      <c r="CB4" s="10" t="s">
        <v>35</v>
      </c>
      <c r="CC4" s="11" t="s">
        <v>44</v>
      </c>
      <c r="CD4" s="11" t="s">
        <v>44</v>
      </c>
      <c r="CE4" s="7"/>
      <c r="CF4" s="7" t="s">
        <v>44</v>
      </c>
      <c r="CG4" s="7" t="s">
        <v>44</v>
      </c>
      <c r="CH4" s="7"/>
      <c r="CI4" s="7"/>
      <c r="CJ4" s="7"/>
      <c r="CK4" s="7"/>
      <c r="CL4" s="24" t="s">
        <v>44</v>
      </c>
      <c r="CM4" s="26">
        <v>0.77499999999999991</v>
      </c>
      <c r="CN4" s="26">
        <v>0</v>
      </c>
      <c r="CO4" s="26">
        <v>0.22499999999999998</v>
      </c>
      <c r="CP4" s="26">
        <v>0</v>
      </c>
      <c r="CQ4" s="26">
        <v>0</v>
      </c>
      <c r="CR4" s="26">
        <v>0</v>
      </c>
      <c r="CS4" s="26">
        <v>0</v>
      </c>
      <c r="CT4" s="26">
        <v>0</v>
      </c>
      <c r="CU4" s="10" t="s">
        <v>44</v>
      </c>
      <c r="CV4" s="27">
        <v>2011</v>
      </c>
      <c r="CW4" s="4" t="s">
        <v>33</v>
      </c>
      <c r="CX4" s="4"/>
      <c r="CY4" s="190">
        <v>0.2</v>
      </c>
      <c r="CZ4" s="191">
        <v>7</v>
      </c>
      <c r="DA4" s="191" t="s">
        <v>220</v>
      </c>
      <c r="DB4" s="191">
        <v>10</v>
      </c>
      <c r="DC4" s="191">
        <v>21</v>
      </c>
      <c r="DD4" s="191">
        <v>0</v>
      </c>
      <c r="DE4" s="191">
        <v>0</v>
      </c>
      <c r="DF4" s="191">
        <v>0</v>
      </c>
      <c r="DG4" s="191">
        <v>64</v>
      </c>
      <c r="DH4" s="192">
        <v>7</v>
      </c>
      <c r="DI4" s="192" t="s">
        <v>220</v>
      </c>
      <c r="DJ4" s="192">
        <v>15</v>
      </c>
      <c r="DK4" s="192">
        <v>25</v>
      </c>
      <c r="DL4" s="192">
        <v>0</v>
      </c>
      <c r="DM4" s="192">
        <v>0</v>
      </c>
      <c r="DN4" s="192">
        <v>0</v>
      </c>
      <c r="DO4" s="12">
        <v>73</v>
      </c>
      <c r="DP4" s="7" t="s">
        <v>34</v>
      </c>
      <c r="DQ4" s="7" t="s">
        <v>34</v>
      </c>
      <c r="DR4" s="7" t="s">
        <v>34</v>
      </c>
      <c r="DS4" s="7" t="s">
        <v>34</v>
      </c>
      <c r="DT4" s="7" t="s">
        <v>34</v>
      </c>
      <c r="DU4" s="7" t="s">
        <v>34</v>
      </c>
      <c r="DV4" s="7" t="s">
        <v>34</v>
      </c>
      <c r="DW4" s="7" t="s">
        <v>34</v>
      </c>
      <c r="DX4" s="7" t="s">
        <v>34</v>
      </c>
      <c r="DY4" s="7" t="s">
        <v>35</v>
      </c>
      <c r="DZ4" s="7" t="s">
        <v>35</v>
      </c>
      <c r="EA4" s="7" t="s">
        <v>34</v>
      </c>
      <c r="EB4" s="7" t="s">
        <v>34</v>
      </c>
      <c r="EC4" s="6" t="s">
        <v>44</v>
      </c>
      <c r="ED4" s="6" t="s">
        <v>44</v>
      </c>
      <c r="EE4" s="6" t="s">
        <v>44</v>
      </c>
      <c r="EF4" s="6"/>
      <c r="EG4" s="193" t="s">
        <v>879</v>
      </c>
      <c r="EH4" s="194" t="s">
        <v>880</v>
      </c>
      <c r="EI4" s="57"/>
    </row>
    <row r="5" spans="1:139" x14ac:dyDescent="0.2">
      <c r="A5" s="57">
        <v>44</v>
      </c>
      <c r="B5" s="3" t="s">
        <v>542</v>
      </c>
      <c r="C5" s="2" t="s">
        <v>546</v>
      </c>
      <c r="D5" s="2" t="s">
        <v>1103</v>
      </c>
      <c r="E5" s="2" t="s">
        <v>1104</v>
      </c>
      <c r="F5" s="2" t="s">
        <v>1105</v>
      </c>
      <c r="G5" s="2" t="s">
        <v>1106</v>
      </c>
      <c r="H5" s="2" t="s">
        <v>1107</v>
      </c>
      <c r="I5" s="6" t="s">
        <v>572</v>
      </c>
      <c r="J5" s="6" t="s">
        <v>554</v>
      </c>
      <c r="K5" s="6" t="s">
        <v>44</v>
      </c>
      <c r="L5" s="6" t="s">
        <v>33</v>
      </c>
      <c r="M5" s="6" t="s">
        <v>33</v>
      </c>
      <c r="N5" s="158" t="s">
        <v>44</v>
      </c>
      <c r="O5" s="29">
        <v>70458962</v>
      </c>
      <c r="P5" s="29">
        <v>48547767</v>
      </c>
      <c r="Q5" s="29">
        <v>3068116</v>
      </c>
      <c r="R5" s="30">
        <v>617027801</v>
      </c>
      <c r="S5" s="22">
        <v>0.33</v>
      </c>
      <c r="T5" s="22">
        <v>0.17</v>
      </c>
      <c r="U5" s="22">
        <v>0.39</v>
      </c>
      <c r="V5" s="22"/>
      <c r="W5" s="22">
        <v>0.11</v>
      </c>
      <c r="X5" s="217">
        <v>1030</v>
      </c>
      <c r="Y5" s="65">
        <v>0</v>
      </c>
      <c r="Z5" s="65">
        <v>0.17</v>
      </c>
      <c r="AA5" s="65">
        <v>0.17</v>
      </c>
      <c r="AB5" s="65">
        <v>0.5</v>
      </c>
      <c r="AC5" s="65">
        <v>0</v>
      </c>
      <c r="AD5" s="65">
        <v>0</v>
      </c>
      <c r="AE5" s="65">
        <v>0</v>
      </c>
      <c r="AF5" s="65">
        <v>0.16</v>
      </c>
      <c r="AG5" s="219">
        <v>1030</v>
      </c>
      <c r="AH5" s="16">
        <v>1</v>
      </c>
      <c r="AI5" s="100"/>
      <c r="AJ5" s="18">
        <v>10.91176471</v>
      </c>
      <c r="AK5" s="101"/>
      <c r="AL5" s="102"/>
      <c r="AM5" s="19">
        <v>379446</v>
      </c>
      <c r="AN5" s="103"/>
      <c r="AO5" s="102"/>
      <c r="AP5" s="101"/>
      <c r="AQ5" s="19">
        <v>48</v>
      </c>
      <c r="AR5" s="16">
        <v>0.55371900826446285</v>
      </c>
      <c r="AS5" s="16">
        <v>0.17355371900826447</v>
      </c>
      <c r="AT5" s="16">
        <v>0.27272727272727276</v>
      </c>
      <c r="AU5" s="16">
        <v>0</v>
      </c>
      <c r="AV5" s="8" t="s">
        <v>44</v>
      </c>
      <c r="AW5" s="8" t="s">
        <v>44</v>
      </c>
      <c r="AX5" s="8" t="s">
        <v>44</v>
      </c>
      <c r="AY5" s="8" t="s">
        <v>44</v>
      </c>
      <c r="AZ5" s="8" t="s">
        <v>44</v>
      </c>
      <c r="BA5" s="8" t="s">
        <v>44</v>
      </c>
      <c r="BB5" s="8" t="s">
        <v>44</v>
      </c>
      <c r="BC5" s="8"/>
      <c r="BD5" s="8" t="s">
        <v>44</v>
      </c>
      <c r="BE5" s="8"/>
      <c r="BF5" s="10"/>
      <c r="BG5" s="24" t="s">
        <v>1136</v>
      </c>
      <c r="BH5" s="24">
        <f>BJ5*7</f>
        <v>140</v>
      </c>
      <c r="BI5" s="21">
        <v>0.83333333333333337</v>
      </c>
      <c r="BJ5" s="24">
        <v>20</v>
      </c>
      <c r="BK5" s="23">
        <v>0.16666666666666666</v>
      </c>
      <c r="BL5" s="23">
        <v>0.95833333333333337</v>
      </c>
      <c r="BM5" s="23">
        <v>0.16666666666666666</v>
      </c>
      <c r="BN5" s="23">
        <v>0.95833333333333337</v>
      </c>
      <c r="BO5" s="23">
        <v>0.16666666666666666</v>
      </c>
      <c r="BP5" s="23">
        <v>0.95833333333333337</v>
      </c>
      <c r="BQ5" s="23">
        <v>0.16666666666666666</v>
      </c>
      <c r="BR5" s="23">
        <v>0.95833333333333337</v>
      </c>
      <c r="BS5" s="10" t="s">
        <v>34</v>
      </c>
      <c r="BT5" s="10" t="s">
        <v>34</v>
      </c>
      <c r="BU5" s="10" t="s">
        <v>34</v>
      </c>
      <c r="BV5" s="10" t="s">
        <v>34</v>
      </c>
      <c r="BW5" s="10" t="s">
        <v>34</v>
      </c>
      <c r="BX5" s="10" t="s">
        <v>91</v>
      </c>
      <c r="BY5" s="10" t="s">
        <v>35</v>
      </c>
      <c r="BZ5" s="10" t="s">
        <v>34</v>
      </c>
      <c r="CA5" s="10" t="s">
        <v>34</v>
      </c>
      <c r="CB5" s="10" t="s">
        <v>91</v>
      </c>
      <c r="CC5" s="11" t="s">
        <v>44</v>
      </c>
      <c r="CD5" s="11" t="s">
        <v>44</v>
      </c>
      <c r="CE5" s="7"/>
      <c r="CF5" s="7"/>
      <c r="CG5" s="7" t="s">
        <v>44</v>
      </c>
      <c r="CH5" s="7"/>
      <c r="CI5" s="7" t="s">
        <v>44</v>
      </c>
      <c r="CJ5" s="7" t="s">
        <v>44</v>
      </c>
      <c r="CK5" s="7" t="s">
        <v>1137</v>
      </c>
      <c r="CL5" s="24" t="s">
        <v>44</v>
      </c>
      <c r="CM5" s="26">
        <v>0.64</v>
      </c>
      <c r="CN5" s="26">
        <v>0</v>
      </c>
      <c r="CO5" s="26">
        <v>0.1</v>
      </c>
      <c r="CP5" s="26">
        <v>0.03</v>
      </c>
      <c r="CQ5" s="26">
        <v>0.03</v>
      </c>
      <c r="CR5" s="26">
        <v>0.05</v>
      </c>
      <c r="CS5" s="26">
        <v>0.09</v>
      </c>
      <c r="CT5" s="26">
        <v>0.06</v>
      </c>
      <c r="CU5" s="10" t="s">
        <v>44</v>
      </c>
      <c r="CV5" s="27">
        <v>2012</v>
      </c>
      <c r="CW5" s="4" t="s">
        <v>44</v>
      </c>
      <c r="CX5" s="4" t="s">
        <v>1138</v>
      </c>
      <c r="CY5" s="190">
        <v>0.2</v>
      </c>
      <c r="CZ5" s="191" t="s">
        <v>220</v>
      </c>
      <c r="DA5" s="191">
        <v>2</v>
      </c>
      <c r="DB5" s="191">
        <v>0</v>
      </c>
      <c r="DC5" s="191" t="s">
        <v>220</v>
      </c>
      <c r="DD5" s="191">
        <v>0</v>
      </c>
      <c r="DE5" s="191">
        <v>0</v>
      </c>
      <c r="DF5" s="191">
        <v>0</v>
      </c>
      <c r="DG5" s="191">
        <f>2+(26*2)</f>
        <v>54</v>
      </c>
      <c r="DH5" s="192" t="s">
        <v>220</v>
      </c>
      <c r="DI5" s="192">
        <v>2</v>
      </c>
      <c r="DJ5" s="192">
        <v>0</v>
      </c>
      <c r="DK5" s="192" t="s">
        <v>220</v>
      </c>
      <c r="DL5" s="192">
        <v>0</v>
      </c>
      <c r="DM5" s="192">
        <v>0</v>
      </c>
      <c r="DN5" s="192">
        <v>2</v>
      </c>
      <c r="DO5" s="12">
        <f>26*2+DI5+DN5</f>
        <v>56</v>
      </c>
      <c r="DP5" s="7" t="s">
        <v>34</v>
      </c>
      <c r="DQ5" s="7" t="s">
        <v>34</v>
      </c>
      <c r="DR5" s="7" t="s">
        <v>34</v>
      </c>
      <c r="DS5" s="7" t="s">
        <v>34</v>
      </c>
      <c r="DT5" s="7" t="s">
        <v>34</v>
      </c>
      <c r="DU5" s="7" t="s">
        <v>34</v>
      </c>
      <c r="DV5" s="7" t="s">
        <v>34</v>
      </c>
      <c r="DW5" s="7" t="s">
        <v>34</v>
      </c>
      <c r="DX5" s="7" t="s">
        <v>34</v>
      </c>
      <c r="DY5" s="7" t="s">
        <v>35</v>
      </c>
      <c r="DZ5" s="7" t="s">
        <v>35</v>
      </c>
      <c r="EA5" s="7" t="s">
        <v>35</v>
      </c>
      <c r="EB5" s="7" t="s">
        <v>34</v>
      </c>
      <c r="EC5" s="6" t="s">
        <v>44</v>
      </c>
      <c r="ED5" s="6"/>
      <c r="EE5" s="6" t="s">
        <v>44</v>
      </c>
      <c r="EF5" s="6"/>
      <c r="EG5" s="193" t="s">
        <v>1139</v>
      </c>
      <c r="EH5" s="194" t="s">
        <v>1140</v>
      </c>
      <c r="EI5" s="57"/>
    </row>
    <row r="6" spans="1:139" x14ac:dyDescent="0.2">
      <c r="A6" s="57">
        <v>48</v>
      </c>
      <c r="B6" s="3" t="s">
        <v>543</v>
      </c>
      <c r="C6" s="2" t="s">
        <v>1077</v>
      </c>
      <c r="D6" s="2" t="s">
        <v>1108</v>
      </c>
      <c r="E6" s="2" t="s">
        <v>1109</v>
      </c>
      <c r="F6" s="2" t="s">
        <v>1110</v>
      </c>
      <c r="G6" s="2" t="s">
        <v>1111</v>
      </c>
      <c r="H6" s="2" t="s">
        <v>1112</v>
      </c>
      <c r="I6" s="6" t="s">
        <v>572</v>
      </c>
      <c r="J6" s="6" t="s">
        <v>554</v>
      </c>
      <c r="K6" s="6" t="s">
        <v>44</v>
      </c>
      <c r="L6" s="6" t="s">
        <v>33</v>
      </c>
      <c r="M6" s="6" t="s">
        <v>33</v>
      </c>
      <c r="N6" s="158" t="s">
        <v>44</v>
      </c>
      <c r="O6" s="29">
        <v>2981692</v>
      </c>
      <c r="P6" s="29">
        <v>2052181</v>
      </c>
      <c r="Q6" s="29">
        <v>134902</v>
      </c>
      <c r="R6" s="30">
        <v>21643805</v>
      </c>
      <c r="S6" s="22">
        <v>0.25</v>
      </c>
      <c r="T6" s="22">
        <v>0.05</v>
      </c>
      <c r="U6" s="22">
        <v>0.24</v>
      </c>
      <c r="V6" s="22"/>
      <c r="W6" s="22">
        <v>0.46</v>
      </c>
      <c r="X6" s="186">
        <v>64</v>
      </c>
      <c r="Y6" s="65">
        <v>0</v>
      </c>
      <c r="Z6" s="65">
        <v>0.34</v>
      </c>
      <c r="AA6" s="65">
        <v>0.22</v>
      </c>
      <c r="AB6" s="65">
        <v>0.27</v>
      </c>
      <c r="AC6" s="65">
        <v>0</v>
      </c>
      <c r="AD6" s="65">
        <v>0</v>
      </c>
      <c r="AE6" s="65">
        <v>0</v>
      </c>
      <c r="AF6" s="65">
        <v>0.17</v>
      </c>
      <c r="AG6" s="6">
        <v>64</v>
      </c>
      <c r="AH6" s="16">
        <v>1</v>
      </c>
      <c r="AI6" s="100"/>
      <c r="AJ6" s="18">
        <v>3.8823529410000002</v>
      </c>
      <c r="AK6" s="101"/>
      <c r="AL6" s="102"/>
      <c r="AM6" s="19">
        <v>184770</v>
      </c>
      <c r="AN6" s="103"/>
      <c r="AO6" s="102"/>
      <c r="AP6" s="101"/>
      <c r="AQ6" s="19">
        <v>28</v>
      </c>
      <c r="AR6" s="16">
        <v>0.17164179104477612</v>
      </c>
      <c r="AS6" s="16">
        <v>0.1417910447761194</v>
      </c>
      <c r="AT6" s="16">
        <v>0.68656716417910446</v>
      </c>
      <c r="AU6" s="16">
        <v>0</v>
      </c>
      <c r="AV6" s="8" t="s">
        <v>44</v>
      </c>
      <c r="AW6" s="8" t="s">
        <v>44</v>
      </c>
      <c r="AX6" s="8" t="s">
        <v>44</v>
      </c>
      <c r="AY6" s="8"/>
      <c r="AZ6" s="8"/>
      <c r="BA6" s="8" t="s">
        <v>44</v>
      </c>
      <c r="BB6" s="8" t="s">
        <v>44</v>
      </c>
      <c r="BC6" s="8"/>
      <c r="BD6" s="8"/>
      <c r="BE6" s="8"/>
      <c r="BF6" s="10"/>
      <c r="BG6" s="24" t="s">
        <v>1141</v>
      </c>
      <c r="BH6" s="24">
        <f>SUM((BJ6*5),15.5)</f>
        <v>110.5</v>
      </c>
      <c r="BI6" s="21">
        <v>0.65773809523809523</v>
      </c>
      <c r="BJ6" s="24">
        <v>19</v>
      </c>
      <c r="BK6" s="23">
        <v>0.16666666666666666</v>
      </c>
      <c r="BL6" s="23">
        <v>0.91666666666666663</v>
      </c>
      <c r="BM6" s="23">
        <v>0.3125</v>
      </c>
      <c r="BN6" s="23">
        <v>0.95833333333333337</v>
      </c>
      <c r="BO6" s="23" t="s">
        <v>1142</v>
      </c>
      <c r="BP6" s="23" t="s">
        <v>1142</v>
      </c>
      <c r="BQ6" s="23" t="s">
        <v>1142</v>
      </c>
      <c r="BR6" s="23" t="s">
        <v>1142</v>
      </c>
      <c r="BS6" s="10" t="s">
        <v>34</v>
      </c>
      <c r="BT6" s="10" t="s">
        <v>91</v>
      </c>
      <c r="BU6" s="10" t="s">
        <v>91</v>
      </c>
      <c r="BV6" s="10" t="s">
        <v>35</v>
      </c>
      <c r="BW6" s="10" t="s">
        <v>91</v>
      </c>
      <c r="BX6" s="10" t="s">
        <v>91</v>
      </c>
      <c r="BY6" s="10" t="s">
        <v>34</v>
      </c>
      <c r="BZ6" s="10" t="s">
        <v>34</v>
      </c>
      <c r="CA6" s="10" t="s">
        <v>91</v>
      </c>
      <c r="CB6" s="10" t="s">
        <v>91</v>
      </c>
      <c r="CC6" s="11" t="s">
        <v>44</v>
      </c>
      <c r="CD6" s="11" t="s">
        <v>44</v>
      </c>
      <c r="CE6" s="7"/>
      <c r="CF6" s="7"/>
      <c r="CG6" s="7"/>
      <c r="CH6" s="7" t="s">
        <v>44</v>
      </c>
      <c r="CI6" s="7"/>
      <c r="CJ6" s="7"/>
      <c r="CK6" s="7"/>
      <c r="CL6" s="24" t="s">
        <v>44</v>
      </c>
      <c r="CM6" s="26">
        <v>0.40677966101694918</v>
      </c>
      <c r="CN6" s="26">
        <v>0</v>
      </c>
      <c r="CO6" s="26">
        <v>0</v>
      </c>
      <c r="CP6" s="26">
        <v>0.32203389830508478</v>
      </c>
      <c r="CQ6" s="26">
        <v>0</v>
      </c>
      <c r="CR6" s="26">
        <v>0.2711864406779661</v>
      </c>
      <c r="CS6" s="26">
        <v>0</v>
      </c>
      <c r="CT6" s="26">
        <v>0</v>
      </c>
      <c r="CU6" s="10" t="s">
        <v>44</v>
      </c>
      <c r="CV6" s="27">
        <v>2011</v>
      </c>
      <c r="CW6" s="4" t="s">
        <v>33</v>
      </c>
      <c r="CX6" s="4"/>
      <c r="CY6" s="190">
        <v>0.2</v>
      </c>
      <c r="CZ6" s="191">
        <v>0</v>
      </c>
      <c r="DA6" s="191">
        <v>0</v>
      </c>
      <c r="DB6" s="191">
        <v>5</v>
      </c>
      <c r="DC6" s="191">
        <v>0</v>
      </c>
      <c r="DD6" s="191">
        <v>0</v>
      </c>
      <c r="DE6" s="191">
        <v>0</v>
      </c>
      <c r="DF6" s="191">
        <v>0</v>
      </c>
      <c r="DG6" s="191">
        <f>SUM(CZ6:DF6)</f>
        <v>5</v>
      </c>
      <c r="DH6" s="192">
        <v>0</v>
      </c>
      <c r="DI6" s="192">
        <v>5</v>
      </c>
      <c r="DJ6" s="192">
        <v>0</v>
      </c>
      <c r="DK6" s="192">
        <v>0</v>
      </c>
      <c r="DL6" s="192">
        <v>0</v>
      </c>
      <c r="DM6" s="192">
        <v>0</v>
      </c>
      <c r="DN6" s="192">
        <v>0</v>
      </c>
      <c r="DO6" s="12">
        <f>SUM(DH6:DN6)</f>
        <v>5</v>
      </c>
      <c r="DP6" s="7" t="s">
        <v>34</v>
      </c>
      <c r="DQ6" s="7" t="s">
        <v>35</v>
      </c>
      <c r="DR6" s="7" t="s">
        <v>34</v>
      </c>
      <c r="DS6" s="7" t="s">
        <v>34</v>
      </c>
      <c r="DT6" s="7" t="s">
        <v>34</v>
      </c>
      <c r="DU6" s="7" t="s">
        <v>34</v>
      </c>
      <c r="DV6" s="7" t="s">
        <v>34</v>
      </c>
      <c r="DW6" s="7" t="s">
        <v>34</v>
      </c>
      <c r="DX6" s="7" t="s">
        <v>34</v>
      </c>
      <c r="DY6" s="7" t="s">
        <v>34</v>
      </c>
      <c r="DZ6" s="7" t="s">
        <v>34</v>
      </c>
      <c r="EA6" s="7" t="s">
        <v>34</v>
      </c>
      <c r="EB6" s="7" t="s">
        <v>34</v>
      </c>
      <c r="EC6" s="6"/>
      <c r="ED6" s="6" t="s">
        <v>44</v>
      </c>
      <c r="EE6" s="6" t="s">
        <v>44</v>
      </c>
      <c r="EF6" s="6"/>
      <c r="EG6" s="193" t="s">
        <v>1143</v>
      </c>
      <c r="EH6" s="194"/>
      <c r="EI6" s="57"/>
    </row>
    <row r="7" spans="1:139" x14ac:dyDescent="0.2">
      <c r="A7" s="57">
        <v>59</v>
      </c>
      <c r="B7" s="3" t="s">
        <v>551</v>
      </c>
      <c r="C7" s="2" t="s">
        <v>549</v>
      </c>
      <c r="D7" s="2" t="s">
        <v>1113</v>
      </c>
      <c r="E7" s="2"/>
      <c r="F7" s="2" t="s">
        <v>1114</v>
      </c>
      <c r="G7" s="2" t="s">
        <v>1115</v>
      </c>
      <c r="H7" s="2" t="s">
        <v>1116</v>
      </c>
      <c r="I7" s="6" t="s">
        <v>565</v>
      </c>
      <c r="J7" s="6" t="s">
        <v>554</v>
      </c>
      <c r="K7" s="6" t="s">
        <v>44</v>
      </c>
      <c r="L7" s="6" t="s">
        <v>33</v>
      </c>
      <c r="M7" s="6" t="s">
        <v>33</v>
      </c>
      <c r="N7" s="158" t="s">
        <v>44</v>
      </c>
      <c r="O7" s="29">
        <v>16655904</v>
      </c>
      <c r="P7" s="29">
        <v>9322573</v>
      </c>
      <c r="Q7" s="29">
        <v>700220</v>
      </c>
      <c r="R7" s="30">
        <v>57839203</v>
      </c>
      <c r="S7" s="22">
        <v>0.53</v>
      </c>
      <c r="T7" s="22">
        <v>0.25</v>
      </c>
      <c r="U7" s="22">
        <v>0.21</v>
      </c>
      <c r="V7" s="22"/>
      <c r="W7" s="22">
        <v>0.01</v>
      </c>
      <c r="X7" s="186">
        <v>231</v>
      </c>
      <c r="Y7" s="65">
        <v>0.2</v>
      </c>
      <c r="Z7" s="65">
        <v>0.02</v>
      </c>
      <c r="AA7" s="65">
        <v>0.27</v>
      </c>
      <c r="AB7" s="65">
        <v>0.51</v>
      </c>
      <c r="AC7" s="65">
        <v>0</v>
      </c>
      <c r="AD7" s="65">
        <v>0</v>
      </c>
      <c r="AE7" s="65">
        <v>0</v>
      </c>
      <c r="AF7" s="65">
        <v>0</v>
      </c>
      <c r="AG7" s="6">
        <v>231</v>
      </c>
      <c r="AH7" s="16">
        <v>1</v>
      </c>
      <c r="AI7" s="100"/>
      <c r="AJ7" s="18">
        <v>8.0909090910000003</v>
      </c>
      <c r="AK7" s="101"/>
      <c r="AL7" s="102"/>
      <c r="AM7" s="19">
        <v>326022</v>
      </c>
      <c r="AN7" s="103"/>
      <c r="AO7" s="102"/>
      <c r="AP7" s="101"/>
      <c r="AQ7" s="19">
        <v>22</v>
      </c>
      <c r="AR7" s="16">
        <v>2.1126760563380281E-2</v>
      </c>
      <c r="AS7" s="16">
        <v>0.25352112676056338</v>
      </c>
      <c r="AT7" s="16">
        <v>0.72535211267605637</v>
      </c>
      <c r="AU7" s="16">
        <v>0</v>
      </c>
      <c r="AV7" s="8" t="s">
        <v>44</v>
      </c>
      <c r="AW7" s="8" t="s">
        <v>44</v>
      </c>
      <c r="AX7" s="8" t="s">
        <v>44</v>
      </c>
      <c r="AY7" s="8" t="s">
        <v>44</v>
      </c>
      <c r="AZ7" s="8" t="s">
        <v>44</v>
      </c>
      <c r="BA7" s="8" t="s">
        <v>44</v>
      </c>
      <c r="BB7" s="8" t="s">
        <v>44</v>
      </c>
      <c r="BC7" s="8" t="s">
        <v>44</v>
      </c>
      <c r="BD7" s="8"/>
      <c r="BE7" s="8"/>
      <c r="BF7" s="10"/>
      <c r="BG7" s="24" t="s">
        <v>1144</v>
      </c>
      <c r="BH7" s="24">
        <f>SUM((BJ7*5),18,17)</f>
        <v>127.5</v>
      </c>
      <c r="BI7" s="21">
        <v>0.7589285714285714</v>
      </c>
      <c r="BJ7" s="24">
        <v>18.5</v>
      </c>
      <c r="BK7" s="23">
        <v>0.22916666666666666</v>
      </c>
      <c r="BL7" s="23">
        <v>0.95833333333333337</v>
      </c>
      <c r="BM7" s="23">
        <v>0.25</v>
      </c>
      <c r="BN7" s="23">
        <v>0.95833333333333337</v>
      </c>
      <c r="BO7" s="23">
        <v>0.25</v>
      </c>
      <c r="BP7" s="23">
        <v>0.91666666666666663</v>
      </c>
      <c r="BQ7" s="23">
        <v>0.25</v>
      </c>
      <c r="BR7" s="23">
        <v>0.89583333333333337</v>
      </c>
      <c r="BS7" s="10" t="s">
        <v>34</v>
      </c>
      <c r="BT7" s="10" t="s">
        <v>34</v>
      </c>
      <c r="BU7" s="10" t="s">
        <v>91</v>
      </c>
      <c r="BV7" s="10" t="s">
        <v>91</v>
      </c>
      <c r="BW7" s="10" t="s">
        <v>91</v>
      </c>
      <c r="BX7" s="10" t="s">
        <v>91</v>
      </c>
      <c r="BY7" s="10" t="s">
        <v>34</v>
      </c>
      <c r="BZ7" s="10" t="s">
        <v>34</v>
      </c>
      <c r="CA7" s="10" t="s">
        <v>91</v>
      </c>
      <c r="CB7" s="10" t="s">
        <v>91</v>
      </c>
      <c r="CC7" s="11" t="s">
        <v>44</v>
      </c>
      <c r="CD7" s="11" t="s">
        <v>44</v>
      </c>
      <c r="CE7" s="7"/>
      <c r="CF7" s="7" t="s">
        <v>44</v>
      </c>
      <c r="CG7" s="7" t="s">
        <v>44</v>
      </c>
      <c r="CH7" s="7"/>
      <c r="CI7" s="7" t="s">
        <v>44</v>
      </c>
      <c r="CJ7" s="7" t="s">
        <v>44</v>
      </c>
      <c r="CK7" s="7"/>
      <c r="CL7" s="24" t="s">
        <v>44</v>
      </c>
      <c r="CM7" s="26">
        <v>0.20000000000000004</v>
      </c>
      <c r="CN7" s="26">
        <v>0</v>
      </c>
      <c r="CO7" s="26">
        <v>4.0000000000000008E-2</v>
      </c>
      <c r="CP7" s="26">
        <v>0.13000000000000003</v>
      </c>
      <c r="CQ7" s="26">
        <v>0.37000000000000005</v>
      </c>
      <c r="CR7" s="26">
        <v>0.18000000000000002</v>
      </c>
      <c r="CS7" s="26">
        <v>8.0000000000000016E-2</v>
      </c>
      <c r="CT7" s="26">
        <v>0</v>
      </c>
      <c r="CU7" s="10" t="s">
        <v>44</v>
      </c>
      <c r="CV7" s="27">
        <v>2012</v>
      </c>
      <c r="CW7" s="4" t="s">
        <v>44</v>
      </c>
      <c r="CX7" s="4" t="s">
        <v>1145</v>
      </c>
      <c r="CY7" s="190">
        <v>0.2</v>
      </c>
      <c r="CZ7" s="191">
        <v>6</v>
      </c>
      <c r="DA7" s="191">
        <v>6</v>
      </c>
      <c r="DB7" s="191">
        <v>25</v>
      </c>
      <c r="DC7" s="191" t="s">
        <v>220</v>
      </c>
      <c r="DD7" s="191">
        <v>0</v>
      </c>
      <c r="DE7" s="191">
        <v>0</v>
      </c>
      <c r="DF7" s="191">
        <v>0</v>
      </c>
      <c r="DG7" s="191">
        <f>26+(SUM(CZ7:DB7))</f>
        <v>63</v>
      </c>
      <c r="DH7" s="192">
        <v>6</v>
      </c>
      <c r="DI7" s="192">
        <v>6</v>
      </c>
      <c r="DJ7" s="192">
        <v>0</v>
      </c>
      <c r="DK7" s="192">
        <v>25</v>
      </c>
      <c r="DL7" s="192">
        <v>0</v>
      </c>
      <c r="DM7" s="192">
        <v>20</v>
      </c>
      <c r="DN7" s="192">
        <v>0</v>
      </c>
      <c r="DO7" s="12">
        <f>SUM(DH7:DN7)</f>
        <v>57</v>
      </c>
      <c r="DP7" s="7" t="s">
        <v>34</v>
      </c>
      <c r="DQ7" s="7" t="s">
        <v>34</v>
      </c>
      <c r="DR7" s="7" t="s">
        <v>34</v>
      </c>
      <c r="DS7" s="7" t="s">
        <v>34</v>
      </c>
      <c r="DT7" s="7" t="s">
        <v>34</v>
      </c>
      <c r="DU7" s="7" t="s">
        <v>34</v>
      </c>
      <c r="DV7" s="7" t="s">
        <v>34</v>
      </c>
      <c r="DW7" s="7" t="s">
        <v>34</v>
      </c>
      <c r="DX7" s="7" t="s">
        <v>34</v>
      </c>
      <c r="DY7" s="7" t="s">
        <v>34</v>
      </c>
      <c r="DZ7" s="7" t="s">
        <v>34</v>
      </c>
      <c r="EA7" s="7" t="s">
        <v>34</v>
      </c>
      <c r="EB7" s="7" t="s">
        <v>34</v>
      </c>
      <c r="EC7" s="6" t="s">
        <v>44</v>
      </c>
      <c r="ED7" s="6"/>
      <c r="EE7" s="6"/>
      <c r="EF7" s="6"/>
      <c r="EG7" s="193" t="s">
        <v>1146</v>
      </c>
      <c r="EH7" s="194" t="s">
        <v>1147</v>
      </c>
      <c r="EI7" s="57"/>
    </row>
    <row r="8" spans="1:139" x14ac:dyDescent="0.2">
      <c r="A8" s="57">
        <v>66</v>
      </c>
      <c r="B8" s="3" t="s">
        <v>553</v>
      </c>
      <c r="C8" s="2" t="s">
        <v>547</v>
      </c>
      <c r="D8" s="2" t="s">
        <v>1117</v>
      </c>
      <c r="E8" s="2" t="s">
        <v>1118</v>
      </c>
      <c r="F8" s="2" t="s">
        <v>1119</v>
      </c>
      <c r="G8" s="2" t="s">
        <v>1120</v>
      </c>
      <c r="H8" s="2" t="s">
        <v>1121</v>
      </c>
      <c r="I8" s="6" t="s">
        <v>569</v>
      </c>
      <c r="J8" s="6" t="s">
        <v>554</v>
      </c>
      <c r="K8" s="6" t="s">
        <v>44</v>
      </c>
      <c r="L8" s="6" t="s">
        <v>33</v>
      </c>
      <c r="M8" s="6" t="s">
        <v>44</v>
      </c>
      <c r="N8" s="158" t="s">
        <v>44</v>
      </c>
      <c r="O8" s="29">
        <v>7840277</v>
      </c>
      <c r="P8" s="29">
        <v>7524673</v>
      </c>
      <c r="Q8" s="29">
        <v>551586</v>
      </c>
      <c r="R8" s="30">
        <v>58840651</v>
      </c>
      <c r="S8" s="22">
        <v>0.32</v>
      </c>
      <c r="T8" s="22">
        <v>0.2</v>
      </c>
      <c r="U8" s="22">
        <v>0.12</v>
      </c>
      <c r="V8" s="22"/>
      <c r="W8" s="22">
        <v>0.36</v>
      </c>
      <c r="X8" s="186">
        <v>202</v>
      </c>
      <c r="Y8" s="65">
        <v>0.13</v>
      </c>
      <c r="Z8" s="65">
        <v>0.05</v>
      </c>
      <c r="AA8" s="65">
        <v>0.28000000000000003</v>
      </c>
      <c r="AB8" s="65">
        <v>0.51</v>
      </c>
      <c r="AC8" s="65">
        <v>0</v>
      </c>
      <c r="AD8" s="65">
        <v>0.03</v>
      </c>
      <c r="AE8" s="65">
        <v>0</v>
      </c>
      <c r="AF8" s="65">
        <v>0</v>
      </c>
      <c r="AG8" s="6">
        <v>202</v>
      </c>
      <c r="AH8" s="16">
        <v>1</v>
      </c>
      <c r="AI8" s="100"/>
      <c r="AJ8" s="18">
        <v>5.6521739999999996</v>
      </c>
      <c r="AK8" s="101"/>
      <c r="AL8" s="102"/>
      <c r="AM8" s="19">
        <v>169496</v>
      </c>
      <c r="AN8" s="103"/>
      <c r="AO8" s="102"/>
      <c r="AP8" s="101"/>
      <c r="AQ8" s="19">
        <v>14</v>
      </c>
      <c r="AR8" s="16">
        <v>2.2058823529411766E-2</v>
      </c>
      <c r="AS8" s="16">
        <v>0.22058823529411767</v>
      </c>
      <c r="AT8" s="16">
        <v>0.75735294117647067</v>
      </c>
      <c r="AU8" s="16">
        <v>0</v>
      </c>
      <c r="AV8" s="8" t="s">
        <v>44</v>
      </c>
      <c r="AW8" s="8" t="s">
        <v>44</v>
      </c>
      <c r="AX8" s="8" t="s">
        <v>44</v>
      </c>
      <c r="AY8" s="8"/>
      <c r="AZ8" s="8"/>
      <c r="BA8" s="8" t="s">
        <v>44</v>
      </c>
      <c r="BB8" s="8" t="s">
        <v>44</v>
      </c>
      <c r="BC8" s="8"/>
      <c r="BD8" s="8"/>
      <c r="BE8" s="8"/>
      <c r="BF8" s="10"/>
      <c r="BG8" s="24" t="s">
        <v>1148</v>
      </c>
      <c r="BH8" s="24">
        <f>SUM((20*5),20,16)</f>
        <v>136</v>
      </c>
      <c r="BI8" s="21">
        <v>0.80952380952380953</v>
      </c>
      <c r="BJ8" s="24">
        <v>20</v>
      </c>
      <c r="BK8" s="23">
        <v>0.16666666666666666</v>
      </c>
      <c r="BL8" s="23">
        <v>0.95833333333333337</v>
      </c>
      <c r="BM8" s="23">
        <v>0.16666666666666666</v>
      </c>
      <c r="BN8" s="23">
        <v>0.95833333333333337</v>
      </c>
      <c r="BO8" s="23">
        <v>0.25</v>
      </c>
      <c r="BP8" s="23">
        <v>0.875</v>
      </c>
      <c r="BQ8" s="23">
        <v>0.25</v>
      </c>
      <c r="BR8" s="23">
        <v>0.875</v>
      </c>
      <c r="BS8" s="10" t="s">
        <v>35</v>
      </c>
      <c r="BT8" s="10" t="s">
        <v>35</v>
      </c>
      <c r="BU8" s="10" t="s">
        <v>91</v>
      </c>
      <c r="BV8" s="10" t="s">
        <v>34</v>
      </c>
      <c r="BW8" s="10" t="s">
        <v>34</v>
      </c>
      <c r="BX8" s="10" t="s">
        <v>91</v>
      </c>
      <c r="BY8" s="10" t="s">
        <v>35</v>
      </c>
      <c r="BZ8" s="10" t="s">
        <v>35</v>
      </c>
      <c r="CA8" s="10" t="s">
        <v>34</v>
      </c>
      <c r="CB8" s="10" t="s">
        <v>91</v>
      </c>
      <c r="CC8" s="11" t="s">
        <v>44</v>
      </c>
      <c r="CD8" s="11" t="s">
        <v>44</v>
      </c>
      <c r="CE8" s="7"/>
      <c r="CF8" s="7" t="s">
        <v>44</v>
      </c>
      <c r="CG8" s="7" t="s">
        <v>44</v>
      </c>
      <c r="CH8" s="7"/>
      <c r="CI8" s="7" t="s">
        <v>44</v>
      </c>
      <c r="CJ8" s="7" t="s">
        <v>44</v>
      </c>
      <c r="CK8" s="7" t="s">
        <v>1149</v>
      </c>
      <c r="CL8" s="24" t="s">
        <v>44</v>
      </c>
      <c r="CM8" s="26">
        <v>0.70000000000000007</v>
      </c>
      <c r="CN8" s="26">
        <v>0</v>
      </c>
      <c r="CO8" s="26">
        <v>0</v>
      </c>
      <c r="CP8" s="26">
        <v>0</v>
      </c>
      <c r="CQ8" s="26">
        <v>0.18000000000000002</v>
      </c>
      <c r="CR8" s="26">
        <v>0.12000000000000001</v>
      </c>
      <c r="CS8" s="26">
        <v>0</v>
      </c>
      <c r="CT8" s="26">
        <v>0</v>
      </c>
      <c r="CU8" s="10" t="s">
        <v>44</v>
      </c>
      <c r="CV8" s="27">
        <v>2012</v>
      </c>
      <c r="CW8" s="4" t="s">
        <v>33</v>
      </c>
      <c r="CX8" s="4"/>
      <c r="CY8" s="190">
        <v>0.05</v>
      </c>
      <c r="CZ8" s="191">
        <v>0</v>
      </c>
      <c r="DA8" s="191">
        <v>0</v>
      </c>
      <c r="DB8" s="191">
        <v>0</v>
      </c>
      <c r="DC8" s="191">
        <v>7</v>
      </c>
      <c r="DD8" s="191">
        <v>0</v>
      </c>
      <c r="DE8" s="191">
        <v>0</v>
      </c>
      <c r="DF8" s="191">
        <v>0</v>
      </c>
      <c r="DG8" s="191">
        <f>SUM(CZ8:DF8)</f>
        <v>7</v>
      </c>
      <c r="DH8" s="192">
        <v>0</v>
      </c>
      <c r="DI8" s="192">
        <v>0</v>
      </c>
      <c r="DJ8" s="192">
        <v>0</v>
      </c>
      <c r="DK8" s="192">
        <v>7</v>
      </c>
      <c r="DL8" s="192">
        <v>0</v>
      </c>
      <c r="DM8" s="192">
        <v>0</v>
      </c>
      <c r="DN8" s="192">
        <v>0</v>
      </c>
      <c r="DO8" s="12">
        <f>SUM(DH8:DN8)</f>
        <v>7</v>
      </c>
      <c r="DP8" s="7" t="s">
        <v>35</v>
      </c>
      <c r="DQ8" s="7" t="s">
        <v>35</v>
      </c>
      <c r="DR8" s="7" t="s">
        <v>34</v>
      </c>
      <c r="DS8" s="7" t="s">
        <v>34</v>
      </c>
      <c r="DT8" s="7" t="s">
        <v>34</v>
      </c>
      <c r="DU8" s="7" t="s">
        <v>34</v>
      </c>
      <c r="DV8" s="7" t="s">
        <v>34</v>
      </c>
      <c r="DW8" s="7" t="s">
        <v>34</v>
      </c>
      <c r="DX8" s="7" t="s">
        <v>34</v>
      </c>
      <c r="DY8" s="7" t="s">
        <v>34</v>
      </c>
      <c r="DZ8" s="7" t="s">
        <v>34</v>
      </c>
      <c r="EA8" s="7" t="s">
        <v>34</v>
      </c>
      <c r="EB8" s="7" t="s">
        <v>34</v>
      </c>
      <c r="EC8" s="6"/>
      <c r="ED8" s="6" t="s">
        <v>44</v>
      </c>
      <c r="EE8" s="6"/>
      <c r="EF8" s="6"/>
      <c r="EG8" s="193" t="s">
        <v>1151</v>
      </c>
      <c r="EH8" s="194" t="s">
        <v>1152</v>
      </c>
      <c r="EI8" s="57"/>
    </row>
    <row r="9" spans="1:139" x14ac:dyDescent="0.2">
      <c r="A9" s="57">
        <v>76</v>
      </c>
      <c r="B9" s="3" t="s">
        <v>552</v>
      </c>
      <c r="C9" s="2" t="s">
        <v>548</v>
      </c>
      <c r="D9" s="2" t="s">
        <v>1122</v>
      </c>
      <c r="E9" s="2" t="s">
        <v>1123</v>
      </c>
      <c r="F9" s="2" t="s">
        <v>1124</v>
      </c>
      <c r="G9" s="2">
        <v>7136528026</v>
      </c>
      <c r="H9" s="2" t="s">
        <v>1125</v>
      </c>
      <c r="I9" s="6" t="s">
        <v>566</v>
      </c>
      <c r="J9" s="6" t="s">
        <v>554</v>
      </c>
      <c r="K9" s="6" t="s">
        <v>44</v>
      </c>
      <c r="L9" s="6" t="s">
        <v>33</v>
      </c>
      <c r="M9" s="6" t="s">
        <v>33</v>
      </c>
      <c r="N9" s="158" t="s">
        <v>44</v>
      </c>
      <c r="O9" s="29">
        <v>80891292</v>
      </c>
      <c r="P9" s="29">
        <v>67855954</v>
      </c>
      <c r="Q9" s="29">
        <v>4120555</v>
      </c>
      <c r="R9" s="30">
        <v>416885294</v>
      </c>
      <c r="S9" s="22">
        <v>0.39</v>
      </c>
      <c r="T9" s="22">
        <v>0.21</v>
      </c>
      <c r="U9" s="22">
        <v>0.15</v>
      </c>
      <c r="V9" s="22"/>
      <c r="W9" s="22">
        <v>0.25</v>
      </c>
      <c r="X9" s="217">
        <v>2189</v>
      </c>
      <c r="Y9" s="65">
        <v>0.35</v>
      </c>
      <c r="Z9" s="65">
        <v>0.16</v>
      </c>
      <c r="AA9" s="65">
        <v>0.06</v>
      </c>
      <c r="AB9" s="65">
        <v>0.3</v>
      </c>
      <c r="AC9" s="65">
        <v>0.12</v>
      </c>
      <c r="AD9" s="65">
        <v>0</v>
      </c>
      <c r="AE9" s="65">
        <v>0</v>
      </c>
      <c r="AF9" s="65">
        <v>0.01</v>
      </c>
      <c r="AG9" s="219">
        <v>1612</v>
      </c>
      <c r="AH9" s="16">
        <v>0.74</v>
      </c>
      <c r="AI9" s="100"/>
      <c r="AJ9" s="18">
        <v>5.9915250000000002</v>
      </c>
      <c r="AK9" s="101"/>
      <c r="AL9" s="102"/>
      <c r="AM9" s="19">
        <v>241697</v>
      </c>
      <c r="AN9" s="103"/>
      <c r="AO9" s="102"/>
      <c r="AP9" s="101"/>
      <c r="AQ9" s="19">
        <v>19</v>
      </c>
      <c r="AR9" s="16">
        <v>0.34</v>
      </c>
      <c r="AS9" s="16">
        <v>0.5</v>
      </c>
      <c r="AT9" s="16">
        <v>0.16</v>
      </c>
      <c r="AU9" s="16">
        <v>0</v>
      </c>
      <c r="AV9" s="8" t="s">
        <v>44</v>
      </c>
      <c r="AW9" s="8" t="s">
        <v>44</v>
      </c>
      <c r="AX9" s="8" t="s">
        <v>44</v>
      </c>
      <c r="AY9" s="8" t="s">
        <v>44</v>
      </c>
      <c r="AZ9" s="8" t="s">
        <v>44</v>
      </c>
      <c r="BA9" s="8" t="s">
        <v>44</v>
      </c>
      <c r="BB9" s="8" t="s">
        <v>44</v>
      </c>
      <c r="BC9" s="8"/>
      <c r="BD9" s="8"/>
      <c r="BE9" s="8"/>
      <c r="BF9" s="10"/>
      <c r="BG9" s="24" t="s">
        <v>1153</v>
      </c>
      <c r="BH9" s="24">
        <f>SUM((BJ9*5),18.5,17)</f>
        <v>130.5</v>
      </c>
      <c r="BI9" s="21">
        <v>0.7767857142857143</v>
      </c>
      <c r="BJ9" s="24">
        <v>19</v>
      </c>
      <c r="BK9" s="23">
        <v>0.20833333333333334</v>
      </c>
      <c r="BL9" s="23">
        <v>0.95833333333333337</v>
      </c>
      <c r="BM9" s="23">
        <v>0.22916666666666666</v>
      </c>
      <c r="BN9" s="23">
        <v>0.91666666666666663</v>
      </c>
      <c r="BO9" s="23">
        <v>0.25</v>
      </c>
      <c r="BP9" s="23">
        <v>0.91666666666666663</v>
      </c>
      <c r="BQ9" s="23">
        <v>0.25</v>
      </c>
      <c r="BR9" s="23">
        <v>0.95833333333333337</v>
      </c>
      <c r="BS9" s="10" t="s">
        <v>34</v>
      </c>
      <c r="BT9" s="10" t="s">
        <v>34</v>
      </c>
      <c r="BU9" s="10" t="s">
        <v>91</v>
      </c>
      <c r="BV9" s="10" t="s">
        <v>35</v>
      </c>
      <c r="BW9" s="10" t="s">
        <v>35</v>
      </c>
      <c r="BX9" s="10" t="s">
        <v>91</v>
      </c>
      <c r="BY9" s="10" t="s">
        <v>35</v>
      </c>
      <c r="BZ9" s="10" t="s">
        <v>91</v>
      </c>
      <c r="CA9" s="10" t="s">
        <v>35</v>
      </c>
      <c r="CB9" s="10" t="s">
        <v>91</v>
      </c>
      <c r="CC9" s="11" t="s">
        <v>44</v>
      </c>
      <c r="CD9" s="11"/>
      <c r="CE9" s="7"/>
      <c r="CF9" s="7" t="s">
        <v>44</v>
      </c>
      <c r="CG9" s="7"/>
      <c r="CH9" s="7" t="s">
        <v>44</v>
      </c>
      <c r="CI9" s="7" t="s">
        <v>44</v>
      </c>
      <c r="CJ9" s="7" t="s">
        <v>44</v>
      </c>
      <c r="CK9" s="7"/>
      <c r="CL9" s="24" t="s">
        <v>44</v>
      </c>
      <c r="CM9" s="26">
        <v>0.49</v>
      </c>
      <c r="CN9" s="26">
        <v>0.01</v>
      </c>
      <c r="CO9" s="26">
        <v>0.15</v>
      </c>
      <c r="CP9" s="26">
        <v>0.1</v>
      </c>
      <c r="CQ9" s="26">
        <v>0.15</v>
      </c>
      <c r="CR9" s="26">
        <v>0.05</v>
      </c>
      <c r="CS9" s="26">
        <v>0.05</v>
      </c>
      <c r="CT9" s="26">
        <v>0</v>
      </c>
      <c r="CU9" s="10" t="s">
        <v>44</v>
      </c>
      <c r="CV9" s="27">
        <v>2011</v>
      </c>
      <c r="CW9" s="4" t="s">
        <v>44</v>
      </c>
      <c r="CX9" s="4" t="s">
        <v>1154</v>
      </c>
      <c r="CY9" s="190">
        <v>0.2</v>
      </c>
      <c r="CZ9" s="191">
        <v>3</v>
      </c>
      <c r="DA9" s="191">
        <v>2</v>
      </c>
      <c r="DB9" s="191">
        <v>15</v>
      </c>
      <c r="DC9" s="191" t="s">
        <v>220</v>
      </c>
      <c r="DD9" s="191" t="s">
        <v>220</v>
      </c>
      <c r="DE9" s="191">
        <v>0</v>
      </c>
      <c r="DF9" s="191">
        <v>0</v>
      </c>
      <c r="DG9" s="191">
        <f>26*2+(SUM(CZ9:DB9,DE9:DF9))</f>
        <v>72</v>
      </c>
      <c r="DH9" s="192">
        <v>3</v>
      </c>
      <c r="DI9" s="192">
        <v>2</v>
      </c>
      <c r="DJ9" s="192">
        <v>15</v>
      </c>
      <c r="DK9" s="192" t="s">
        <v>220</v>
      </c>
      <c r="DL9" s="192" t="s">
        <v>220</v>
      </c>
      <c r="DM9" s="192">
        <v>0</v>
      </c>
      <c r="DN9" s="192">
        <v>0</v>
      </c>
      <c r="DO9" s="12">
        <f>26*2+(SUM(DH9:DJ9,DM9:DN9))</f>
        <v>72</v>
      </c>
      <c r="DP9" s="7" t="s">
        <v>34</v>
      </c>
      <c r="DQ9" s="7" t="s">
        <v>34</v>
      </c>
      <c r="DR9" s="7" t="s">
        <v>34</v>
      </c>
      <c r="DS9" s="7" t="s">
        <v>34</v>
      </c>
      <c r="DT9" s="7" t="s">
        <v>34</v>
      </c>
      <c r="DU9" s="7" t="s">
        <v>34</v>
      </c>
      <c r="DV9" s="7" t="s">
        <v>34</v>
      </c>
      <c r="DW9" s="7" t="s">
        <v>34</v>
      </c>
      <c r="DX9" s="7" t="s">
        <v>34</v>
      </c>
      <c r="DY9" s="7" t="s">
        <v>35</v>
      </c>
      <c r="DZ9" s="7" t="s">
        <v>35</v>
      </c>
      <c r="EA9" s="7" t="s">
        <v>35</v>
      </c>
      <c r="EB9" s="7" t="s">
        <v>35</v>
      </c>
      <c r="EC9" s="6" t="s">
        <v>44</v>
      </c>
      <c r="ED9" s="6"/>
      <c r="EE9" s="6" t="s">
        <v>44</v>
      </c>
      <c r="EF9" s="6"/>
      <c r="EG9" s="193" t="s">
        <v>1155</v>
      </c>
      <c r="EH9" s="194" t="s">
        <v>1156</v>
      </c>
      <c r="EI9" s="57"/>
    </row>
    <row r="10" spans="1:139" x14ac:dyDescent="0.2">
      <c r="A10" s="57">
        <v>117</v>
      </c>
      <c r="B10" s="3" t="s">
        <v>544</v>
      </c>
      <c r="C10" s="2" t="s">
        <v>550</v>
      </c>
      <c r="D10" s="2" t="s">
        <v>1126</v>
      </c>
      <c r="E10" s="2"/>
      <c r="F10" s="2" t="s">
        <v>1127</v>
      </c>
      <c r="G10" s="2" t="s">
        <v>1128</v>
      </c>
      <c r="H10" s="2" t="s">
        <v>1129</v>
      </c>
      <c r="I10" s="6" t="s">
        <v>564</v>
      </c>
      <c r="J10" s="6" t="s">
        <v>554</v>
      </c>
      <c r="K10" s="6" t="s">
        <v>44</v>
      </c>
      <c r="L10" s="6" t="s">
        <v>33</v>
      </c>
      <c r="M10" s="6" t="s">
        <v>33</v>
      </c>
      <c r="N10" s="158" t="s">
        <v>44</v>
      </c>
      <c r="O10" s="29">
        <v>50804540</v>
      </c>
      <c r="P10" s="29">
        <v>32783763</v>
      </c>
      <c r="Q10" s="29">
        <v>2094402</v>
      </c>
      <c r="R10" s="30">
        <v>168489602</v>
      </c>
      <c r="S10" s="22">
        <v>0.56999999999999995</v>
      </c>
      <c r="T10" s="22">
        <v>0.2</v>
      </c>
      <c r="U10" s="22">
        <v>0.14000000000000001</v>
      </c>
      <c r="V10" s="22"/>
      <c r="W10" s="22">
        <v>0.09</v>
      </c>
      <c r="X10" s="186">
        <v>723</v>
      </c>
      <c r="Y10" s="65">
        <v>0.3</v>
      </c>
      <c r="Z10" s="65">
        <v>0.03</v>
      </c>
      <c r="AA10" s="188">
        <v>0.13</v>
      </c>
      <c r="AB10" s="65">
        <v>0.53</v>
      </c>
      <c r="AC10" s="65">
        <v>0</v>
      </c>
      <c r="AD10" s="65">
        <v>0.02</v>
      </c>
      <c r="AE10" s="65">
        <v>0</v>
      </c>
      <c r="AF10" s="65">
        <v>0</v>
      </c>
      <c r="AG10" s="6">
        <v>537</v>
      </c>
      <c r="AH10" s="16">
        <v>0.74</v>
      </c>
      <c r="AI10" s="100"/>
      <c r="AJ10" s="18">
        <v>7.1590909089999997</v>
      </c>
      <c r="AK10" s="101"/>
      <c r="AL10" s="102"/>
      <c r="AM10" s="19">
        <v>152167</v>
      </c>
      <c r="AN10" s="103"/>
      <c r="AO10" s="102"/>
      <c r="AP10" s="101"/>
      <c r="AQ10" s="19">
        <v>18</v>
      </c>
      <c r="AR10" s="16">
        <v>0.47008547008547008</v>
      </c>
      <c r="AS10" s="16">
        <v>0.44444444444444442</v>
      </c>
      <c r="AT10" s="16">
        <v>8.5470085470085458E-2</v>
      </c>
      <c r="AU10" s="16">
        <v>0</v>
      </c>
      <c r="AV10" s="8" t="s">
        <v>44</v>
      </c>
      <c r="AW10" s="8" t="s">
        <v>44</v>
      </c>
      <c r="AX10" s="8" t="s">
        <v>44</v>
      </c>
      <c r="AY10" s="8" t="s">
        <v>44</v>
      </c>
      <c r="AZ10" s="8" t="s">
        <v>44</v>
      </c>
      <c r="BA10" s="8" t="s">
        <v>44</v>
      </c>
      <c r="BB10" s="8" t="s">
        <v>44</v>
      </c>
      <c r="BC10" s="8"/>
      <c r="BD10" s="8" t="s">
        <v>44</v>
      </c>
      <c r="BE10" s="8"/>
      <c r="BF10" s="10"/>
      <c r="BG10" s="24" t="s">
        <v>1136</v>
      </c>
      <c r="BH10" s="24">
        <f>BJ10*7</f>
        <v>140</v>
      </c>
      <c r="BI10" s="21">
        <v>0.83333333333333337</v>
      </c>
      <c r="BJ10" s="24">
        <v>20</v>
      </c>
      <c r="BK10" s="23">
        <v>0.16666666666666666</v>
      </c>
      <c r="BL10" s="23">
        <v>0.95833333333333337</v>
      </c>
      <c r="BM10" s="23">
        <v>0.16666666666666666</v>
      </c>
      <c r="BN10" s="23">
        <v>0.95833333333333337</v>
      </c>
      <c r="BO10" s="23">
        <v>0.16666666666666666</v>
      </c>
      <c r="BP10" s="23">
        <v>0.95833333333333337</v>
      </c>
      <c r="BQ10" s="23">
        <v>0.16666666666666666</v>
      </c>
      <c r="BR10" s="23">
        <v>0.95833333333333337</v>
      </c>
      <c r="BS10" s="10" t="s">
        <v>34</v>
      </c>
      <c r="BT10" s="10" t="s">
        <v>34</v>
      </c>
      <c r="BU10" s="10" t="s">
        <v>91</v>
      </c>
      <c r="BV10" s="10" t="s">
        <v>35</v>
      </c>
      <c r="BW10" s="10" t="s">
        <v>91</v>
      </c>
      <c r="BX10" s="10" t="s">
        <v>91</v>
      </c>
      <c r="BY10" s="10" t="s">
        <v>34</v>
      </c>
      <c r="BZ10" s="10" t="s">
        <v>91</v>
      </c>
      <c r="CA10" s="10" t="s">
        <v>91</v>
      </c>
      <c r="CB10" s="10" t="s">
        <v>91</v>
      </c>
      <c r="CC10" s="11" t="s">
        <v>44</v>
      </c>
      <c r="CD10" s="11"/>
      <c r="CE10" s="7"/>
      <c r="CF10" s="7" t="s">
        <v>44</v>
      </c>
      <c r="CG10" s="7"/>
      <c r="CH10" s="7" t="s">
        <v>44</v>
      </c>
      <c r="CI10" s="7" t="s">
        <v>44</v>
      </c>
      <c r="CJ10" s="7" t="s">
        <v>44</v>
      </c>
      <c r="CK10" s="7"/>
      <c r="CL10" s="24" t="s">
        <v>44</v>
      </c>
      <c r="CM10" s="26">
        <v>0.40776699029126212</v>
      </c>
      <c r="CN10" s="26">
        <v>0</v>
      </c>
      <c r="CO10" s="26">
        <v>1.9417475728155338E-2</v>
      </c>
      <c r="CP10" s="26">
        <v>0.11650485436893203</v>
      </c>
      <c r="CQ10" s="26">
        <v>0.28155339805825241</v>
      </c>
      <c r="CR10" s="26">
        <v>0.10679611650485436</v>
      </c>
      <c r="CS10" s="26">
        <v>6.7961165048543701E-2</v>
      </c>
      <c r="CT10" s="26">
        <v>0</v>
      </c>
      <c r="CU10" s="228" t="s">
        <v>44</v>
      </c>
      <c r="CV10" s="27">
        <v>2010</v>
      </c>
      <c r="CW10" s="4" t="s">
        <v>33</v>
      </c>
      <c r="CX10" s="4"/>
      <c r="CY10" s="190">
        <v>0.2</v>
      </c>
      <c r="CZ10" s="191">
        <v>0</v>
      </c>
      <c r="DA10" s="191">
        <v>0</v>
      </c>
      <c r="DB10" s="191" t="s">
        <v>220</v>
      </c>
      <c r="DC10" s="191">
        <v>0</v>
      </c>
      <c r="DD10" s="191">
        <v>0</v>
      </c>
      <c r="DE10" s="191">
        <v>0</v>
      </c>
      <c r="DF10" s="191">
        <v>14</v>
      </c>
      <c r="DG10" s="191">
        <f>26+DF10</f>
        <v>40</v>
      </c>
      <c r="DH10" s="192">
        <v>0</v>
      </c>
      <c r="DI10" s="192">
        <v>0</v>
      </c>
      <c r="DJ10" s="192">
        <v>0</v>
      </c>
      <c r="DK10" s="192">
        <v>0</v>
      </c>
      <c r="DL10" s="192">
        <v>0</v>
      </c>
      <c r="DM10" s="192">
        <v>3</v>
      </c>
      <c r="DN10" s="192">
        <v>0</v>
      </c>
      <c r="DO10" s="12">
        <f>SUM(DH10:DN10)</f>
        <v>3</v>
      </c>
      <c r="DP10" s="7" t="s">
        <v>34</v>
      </c>
      <c r="DQ10" s="7" t="s">
        <v>34</v>
      </c>
      <c r="DR10" s="7" t="s">
        <v>34</v>
      </c>
      <c r="DS10" s="7" t="s">
        <v>34</v>
      </c>
      <c r="DT10" s="7" t="s">
        <v>34</v>
      </c>
      <c r="DU10" s="7" t="s">
        <v>34</v>
      </c>
      <c r="DV10" s="7" t="s">
        <v>34</v>
      </c>
      <c r="DW10" s="7" t="s">
        <v>34</v>
      </c>
      <c r="DX10" s="7" t="s">
        <v>34</v>
      </c>
      <c r="DY10" s="7" t="s">
        <v>34</v>
      </c>
      <c r="DZ10" s="7" t="s">
        <v>34</v>
      </c>
      <c r="EA10" s="7" t="s">
        <v>34</v>
      </c>
      <c r="EB10" s="7" t="s">
        <v>34</v>
      </c>
      <c r="EC10" s="6" t="s">
        <v>44</v>
      </c>
      <c r="ED10" s="6"/>
      <c r="EE10" s="6"/>
      <c r="EF10" s="6"/>
      <c r="EG10" s="193" t="s">
        <v>1157</v>
      </c>
      <c r="EH10" s="194" t="s">
        <v>1158</v>
      </c>
      <c r="EI10" s="57"/>
    </row>
    <row r="11" spans="1:139" x14ac:dyDescent="0.2">
      <c r="A11" s="57"/>
      <c r="B11" s="165"/>
      <c r="C11" s="166"/>
      <c r="D11" s="166"/>
      <c r="E11" s="166"/>
      <c r="F11" s="166"/>
      <c r="G11" s="166"/>
      <c r="H11" s="166"/>
      <c r="I11" s="166"/>
      <c r="J11" s="166"/>
      <c r="K11" s="166"/>
      <c r="L11" s="166"/>
      <c r="M11" s="166"/>
      <c r="N11" s="166"/>
      <c r="O11" s="167"/>
      <c r="P11" s="167"/>
      <c r="Q11" s="167"/>
      <c r="R11" s="168"/>
      <c r="S11" s="169"/>
      <c r="T11" s="169"/>
      <c r="U11" s="169"/>
      <c r="V11" s="169"/>
      <c r="W11" s="169"/>
      <c r="X11" s="166"/>
      <c r="Y11" s="169"/>
      <c r="Z11" s="169"/>
      <c r="AA11" s="169"/>
      <c r="AB11" s="169"/>
      <c r="AC11" s="169"/>
      <c r="AD11" s="169"/>
      <c r="AE11" s="169"/>
      <c r="AF11" s="169"/>
      <c r="AG11" s="166"/>
      <c r="AH11" s="169"/>
      <c r="AI11" s="170"/>
      <c r="AJ11" s="171"/>
      <c r="AK11" s="171"/>
      <c r="AL11" s="169"/>
      <c r="AM11" s="167"/>
      <c r="AN11" s="167"/>
      <c r="AO11" s="169"/>
      <c r="AP11" s="171"/>
      <c r="AQ11" s="172"/>
      <c r="AR11" s="169"/>
      <c r="AS11" s="169"/>
      <c r="AT11" s="169"/>
      <c r="AU11" s="169"/>
      <c r="AV11" s="166"/>
      <c r="AW11" s="166"/>
      <c r="AX11" s="166"/>
      <c r="AY11" s="166"/>
      <c r="AZ11" s="166"/>
      <c r="BA11" s="166"/>
      <c r="BB11" s="166"/>
      <c r="BC11" s="166"/>
      <c r="BD11" s="166"/>
      <c r="BE11" s="166"/>
      <c r="BF11" s="166"/>
      <c r="BG11" s="166"/>
      <c r="BH11" s="166"/>
      <c r="BI11" s="169"/>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9"/>
      <c r="CN11" s="169"/>
      <c r="CO11" s="169"/>
      <c r="CP11" s="169"/>
      <c r="CQ11" s="169"/>
      <c r="CR11" s="169"/>
      <c r="CS11" s="169"/>
      <c r="CT11" s="169"/>
      <c r="CU11" s="166"/>
      <c r="CV11" s="173"/>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57"/>
    </row>
    <row r="12" spans="1:139" x14ac:dyDescent="0.2">
      <c r="A12" s="57"/>
      <c r="B12" s="160" t="s">
        <v>1081</v>
      </c>
      <c r="C12" s="58"/>
      <c r="D12" s="57"/>
      <c r="E12" s="57"/>
      <c r="F12" s="57"/>
      <c r="G12" s="57"/>
      <c r="H12" s="57"/>
      <c r="I12" s="57"/>
      <c r="J12" s="57"/>
      <c r="K12" s="57"/>
      <c r="L12" s="57"/>
      <c r="M12" s="57"/>
      <c r="N12" s="57"/>
      <c r="O12" s="161">
        <f>SUM(O3:O10)</f>
        <v>271199445</v>
      </c>
      <c r="P12" s="161">
        <f>SUM(P3:P10)</f>
        <v>191955889</v>
      </c>
      <c r="Q12" s="161">
        <f>SUM(Q3:Q10)</f>
        <v>12399980</v>
      </c>
      <c r="R12" s="164">
        <f>SUM(R3:R10)</f>
        <v>1542713751</v>
      </c>
      <c r="S12" s="161"/>
      <c r="T12" s="161"/>
      <c r="U12" s="161"/>
      <c r="V12" s="161"/>
      <c r="W12" s="161"/>
      <c r="X12" s="161">
        <f>SUM(X3:X10)</f>
        <v>5506</v>
      </c>
      <c r="Y12" s="161"/>
      <c r="Z12" s="161"/>
      <c r="AA12" s="161"/>
      <c r="AB12" s="161"/>
      <c r="AC12" s="161"/>
      <c r="AD12" s="161"/>
      <c r="AE12" s="161"/>
      <c r="AF12" s="161"/>
      <c r="AG12" s="161">
        <f>SUM(AG3:AG10)</f>
        <v>4276</v>
      </c>
      <c r="AH12" s="161"/>
      <c r="AI12" s="161"/>
      <c r="AJ12" s="161"/>
      <c r="AK12" s="161"/>
      <c r="AL12" s="161"/>
      <c r="AM12" s="161">
        <f>SUM(AM3:AM10)</f>
        <v>1939115</v>
      </c>
      <c r="AN12" s="161"/>
      <c r="AO12" s="161"/>
      <c r="AP12" s="161"/>
      <c r="AQ12" s="161"/>
      <c r="AR12" s="161"/>
      <c r="AS12" s="161"/>
      <c r="AT12" s="161"/>
      <c r="AU12" s="161"/>
      <c r="AV12" s="57"/>
      <c r="AW12" s="57"/>
      <c r="AX12" s="57"/>
      <c r="AY12" s="57"/>
      <c r="AZ12" s="57"/>
      <c r="BA12" s="57"/>
      <c r="BB12" s="57"/>
      <c r="BC12" s="57"/>
      <c r="BD12" s="57"/>
      <c r="BE12" s="57"/>
      <c r="BF12" s="57"/>
      <c r="BG12" s="57"/>
      <c r="BH12" s="161"/>
      <c r="BI12" s="161"/>
      <c r="BJ12" s="161"/>
      <c r="BK12" s="161"/>
      <c r="BL12" s="161"/>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161"/>
      <c r="CN12" s="161"/>
      <c r="CO12" s="161"/>
      <c r="CP12" s="161"/>
      <c r="CQ12" s="161"/>
      <c r="CR12" s="161"/>
      <c r="CS12" s="161"/>
      <c r="CT12" s="161"/>
      <c r="CU12" s="57"/>
      <c r="CV12" s="59"/>
      <c r="CW12" s="57"/>
      <c r="CX12" s="57"/>
      <c r="CY12" s="161"/>
      <c r="CZ12" s="161">
        <f t="shared" ref="CZ12:DO12" si="0">SUM(CZ3:CZ10)</f>
        <v>16</v>
      </c>
      <c r="DA12" s="161">
        <f t="shared" si="0"/>
        <v>10</v>
      </c>
      <c r="DB12" s="161">
        <f t="shared" si="0"/>
        <v>55</v>
      </c>
      <c r="DC12" s="161">
        <f t="shared" si="0"/>
        <v>28</v>
      </c>
      <c r="DD12" s="161">
        <f t="shared" si="0"/>
        <v>0</v>
      </c>
      <c r="DE12" s="161">
        <f t="shared" si="0"/>
        <v>0</v>
      </c>
      <c r="DF12" s="161">
        <f t="shared" si="0"/>
        <v>14</v>
      </c>
      <c r="DG12" s="161">
        <f t="shared" si="0"/>
        <v>383</v>
      </c>
      <c r="DH12" s="161">
        <f t="shared" si="0"/>
        <v>16</v>
      </c>
      <c r="DI12" s="161">
        <f t="shared" si="0"/>
        <v>15</v>
      </c>
      <c r="DJ12" s="161">
        <f t="shared" si="0"/>
        <v>30</v>
      </c>
      <c r="DK12" s="161">
        <f t="shared" si="0"/>
        <v>57</v>
      </c>
      <c r="DL12" s="161">
        <f t="shared" si="0"/>
        <v>0</v>
      </c>
      <c r="DM12" s="161">
        <f t="shared" si="0"/>
        <v>23</v>
      </c>
      <c r="DN12" s="161">
        <f t="shared" si="0"/>
        <v>2</v>
      </c>
      <c r="DO12" s="161">
        <f t="shared" si="0"/>
        <v>351</v>
      </c>
      <c r="DP12" s="57"/>
      <c r="DQ12" s="57"/>
      <c r="DR12" s="57"/>
      <c r="DS12" s="57"/>
      <c r="DT12" s="57"/>
      <c r="DU12" s="57"/>
      <c r="DV12" s="57"/>
      <c r="DW12" s="57"/>
      <c r="DX12" s="57"/>
      <c r="DY12" s="57"/>
      <c r="DZ12" s="57"/>
      <c r="EA12" s="57"/>
      <c r="EB12" s="57"/>
      <c r="EC12" s="57"/>
      <c r="ED12" s="57"/>
      <c r="EE12" s="57"/>
      <c r="EF12" s="57"/>
      <c r="EG12" s="57"/>
      <c r="EH12" s="57"/>
      <c r="EI12" s="57"/>
    </row>
    <row r="13" spans="1:139" x14ac:dyDescent="0.2">
      <c r="A13" s="57"/>
      <c r="B13" s="160" t="s">
        <v>1083</v>
      </c>
      <c r="C13" s="58"/>
      <c r="D13" s="57"/>
      <c r="E13" s="57"/>
      <c r="F13" s="57"/>
      <c r="G13" s="57"/>
      <c r="H13" s="57"/>
      <c r="I13" s="57"/>
      <c r="J13" s="57"/>
      <c r="K13" s="57"/>
      <c r="L13" s="57"/>
      <c r="M13" s="57"/>
      <c r="N13" s="57"/>
      <c r="O13" s="57">
        <f t="shared" ref="O13:AU13" si="1">COUNT(O3:O10)</f>
        <v>8</v>
      </c>
      <c r="P13" s="57">
        <f t="shared" si="1"/>
        <v>8</v>
      </c>
      <c r="Q13" s="57">
        <f t="shared" si="1"/>
        <v>8</v>
      </c>
      <c r="R13" s="57">
        <f t="shared" si="1"/>
        <v>8</v>
      </c>
      <c r="S13" s="57">
        <f t="shared" si="1"/>
        <v>8</v>
      </c>
      <c r="T13" s="57">
        <f t="shared" si="1"/>
        <v>8</v>
      </c>
      <c r="U13" s="57">
        <f t="shared" si="1"/>
        <v>8</v>
      </c>
      <c r="V13" s="57">
        <f t="shared" si="1"/>
        <v>0</v>
      </c>
      <c r="W13" s="57">
        <f t="shared" si="1"/>
        <v>8</v>
      </c>
      <c r="X13" s="57">
        <f t="shared" si="1"/>
        <v>8</v>
      </c>
      <c r="Y13" s="57">
        <f t="shared" si="1"/>
        <v>8</v>
      </c>
      <c r="Z13" s="57">
        <f t="shared" si="1"/>
        <v>8</v>
      </c>
      <c r="AA13" s="57">
        <f t="shared" si="1"/>
        <v>8</v>
      </c>
      <c r="AB13" s="57">
        <f t="shared" si="1"/>
        <v>8</v>
      </c>
      <c r="AC13" s="57">
        <f t="shared" si="1"/>
        <v>8</v>
      </c>
      <c r="AD13" s="57">
        <f t="shared" si="1"/>
        <v>8</v>
      </c>
      <c r="AE13" s="57">
        <f t="shared" ref="AE13" si="2">COUNT(AE3:AE10)</f>
        <v>8</v>
      </c>
      <c r="AF13" s="57">
        <f t="shared" si="1"/>
        <v>8</v>
      </c>
      <c r="AG13" s="57">
        <f t="shared" si="1"/>
        <v>8</v>
      </c>
      <c r="AH13" s="57">
        <f t="shared" si="1"/>
        <v>8</v>
      </c>
      <c r="AI13" s="57"/>
      <c r="AJ13" s="57">
        <f t="shared" si="1"/>
        <v>8</v>
      </c>
      <c r="AK13" s="57"/>
      <c r="AL13" s="57"/>
      <c r="AM13" s="57">
        <f t="shared" si="1"/>
        <v>8</v>
      </c>
      <c r="AN13" s="57"/>
      <c r="AO13" s="57"/>
      <c r="AP13" s="57"/>
      <c r="AQ13" s="57">
        <f t="shared" si="1"/>
        <v>8</v>
      </c>
      <c r="AR13" s="57">
        <f t="shared" si="1"/>
        <v>8</v>
      </c>
      <c r="AS13" s="57">
        <f t="shared" si="1"/>
        <v>8</v>
      </c>
      <c r="AT13" s="57">
        <f t="shared" si="1"/>
        <v>8</v>
      </c>
      <c r="AU13" s="57">
        <f t="shared" si="1"/>
        <v>8</v>
      </c>
      <c r="AV13" s="57"/>
      <c r="AW13" s="57"/>
      <c r="AX13" s="57"/>
      <c r="AY13" s="57"/>
      <c r="AZ13" s="57"/>
      <c r="BA13" s="57"/>
      <c r="BB13" s="57"/>
      <c r="BC13" s="57"/>
      <c r="BD13" s="57"/>
      <c r="BE13" s="57"/>
      <c r="BF13" s="57"/>
      <c r="BG13" s="57"/>
      <c r="BH13" s="57">
        <f>COUNT(BH3:BH10)</f>
        <v>8</v>
      </c>
      <c r="BI13" s="57">
        <f>COUNT(BI3:BI10)</f>
        <v>8</v>
      </c>
      <c r="BJ13" s="57">
        <f>COUNT(BJ3:BJ10)</f>
        <v>8</v>
      </c>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f t="shared" ref="CM13:CT13" si="3">COUNT(CM3:CM10)</f>
        <v>8</v>
      </c>
      <c r="CN13" s="57">
        <f t="shared" si="3"/>
        <v>8</v>
      </c>
      <c r="CO13" s="57">
        <f t="shared" si="3"/>
        <v>8</v>
      </c>
      <c r="CP13" s="57">
        <f t="shared" si="3"/>
        <v>8</v>
      </c>
      <c r="CQ13" s="57">
        <f t="shared" si="3"/>
        <v>8</v>
      </c>
      <c r="CR13" s="57">
        <f t="shared" si="3"/>
        <v>8</v>
      </c>
      <c r="CS13" s="57">
        <f t="shared" si="3"/>
        <v>8</v>
      </c>
      <c r="CT13" s="57">
        <f t="shared" si="3"/>
        <v>8</v>
      </c>
      <c r="CU13" s="57"/>
      <c r="CV13" s="59"/>
      <c r="CW13" s="57"/>
      <c r="CX13" s="57"/>
      <c r="CY13" s="57">
        <f t="shared" ref="CY13:DO13" si="4">COUNT(CY3:CY10)</f>
        <v>8</v>
      </c>
      <c r="CZ13" s="57">
        <f t="shared" si="4"/>
        <v>6</v>
      </c>
      <c r="DA13" s="57">
        <f t="shared" si="4"/>
        <v>6</v>
      </c>
      <c r="DB13" s="57">
        <f t="shared" si="4"/>
        <v>7</v>
      </c>
      <c r="DC13" s="57">
        <f t="shared" si="4"/>
        <v>4</v>
      </c>
      <c r="DD13" s="57">
        <f t="shared" si="4"/>
        <v>7</v>
      </c>
      <c r="DE13" s="57">
        <f t="shared" si="4"/>
        <v>8</v>
      </c>
      <c r="DF13" s="57">
        <f t="shared" si="4"/>
        <v>8</v>
      </c>
      <c r="DG13" s="57">
        <f t="shared" si="4"/>
        <v>8</v>
      </c>
      <c r="DH13" s="57">
        <f t="shared" si="4"/>
        <v>6</v>
      </c>
      <c r="DI13" s="57">
        <f t="shared" si="4"/>
        <v>6</v>
      </c>
      <c r="DJ13" s="57">
        <f t="shared" si="4"/>
        <v>8</v>
      </c>
      <c r="DK13" s="57">
        <f t="shared" si="4"/>
        <v>5</v>
      </c>
      <c r="DL13" s="57">
        <f t="shared" si="4"/>
        <v>7</v>
      </c>
      <c r="DM13" s="57">
        <f t="shared" si="4"/>
        <v>8</v>
      </c>
      <c r="DN13" s="57">
        <f t="shared" si="4"/>
        <v>8</v>
      </c>
      <c r="DO13" s="57">
        <f t="shared" si="4"/>
        <v>8</v>
      </c>
      <c r="DP13" s="57"/>
      <c r="DQ13" s="57"/>
      <c r="DR13" s="57"/>
      <c r="DS13" s="57"/>
      <c r="DT13" s="57"/>
      <c r="DU13" s="57"/>
      <c r="DV13" s="57"/>
      <c r="DW13" s="57"/>
      <c r="DX13" s="57"/>
      <c r="DY13" s="57"/>
      <c r="DZ13" s="57"/>
      <c r="EA13" s="57"/>
      <c r="EB13" s="57"/>
      <c r="EC13" s="57"/>
      <c r="ED13" s="57"/>
      <c r="EE13" s="57"/>
      <c r="EF13" s="57"/>
      <c r="EG13" s="57"/>
      <c r="EH13" s="57"/>
      <c r="EI13" s="57"/>
    </row>
    <row r="14" spans="1:139" x14ac:dyDescent="0.2">
      <c r="A14" s="57"/>
      <c r="B14" s="160" t="s">
        <v>1079</v>
      </c>
      <c r="C14" s="58"/>
      <c r="D14" s="57"/>
      <c r="E14" s="57"/>
      <c r="F14" s="57"/>
      <c r="G14" s="57"/>
      <c r="H14" s="57"/>
      <c r="I14" s="57"/>
      <c r="J14" s="57"/>
      <c r="K14" s="57"/>
      <c r="L14" s="57"/>
      <c r="M14" s="57"/>
      <c r="N14" s="57"/>
      <c r="O14" s="161">
        <f t="shared" ref="O14:AU14" si="5">MIN(O3:O10)</f>
        <v>2981692</v>
      </c>
      <c r="P14" s="161">
        <f t="shared" si="5"/>
        <v>2052181</v>
      </c>
      <c r="Q14" s="161">
        <f t="shared" si="5"/>
        <v>134902</v>
      </c>
      <c r="R14" s="164">
        <f t="shared" si="5"/>
        <v>21643805</v>
      </c>
      <c r="S14" s="163">
        <f t="shared" si="5"/>
        <v>0.25</v>
      </c>
      <c r="T14" s="163">
        <f t="shared" si="5"/>
        <v>0.05</v>
      </c>
      <c r="U14" s="163">
        <f t="shared" si="5"/>
        <v>0.1</v>
      </c>
      <c r="V14" s="163">
        <f t="shared" si="5"/>
        <v>0</v>
      </c>
      <c r="W14" s="163">
        <f t="shared" si="5"/>
        <v>0.01</v>
      </c>
      <c r="X14" s="161">
        <f t="shared" si="5"/>
        <v>64</v>
      </c>
      <c r="Y14" s="163">
        <f t="shared" si="5"/>
        <v>0</v>
      </c>
      <c r="Z14" s="163">
        <f t="shared" si="5"/>
        <v>0</v>
      </c>
      <c r="AA14" s="163">
        <f t="shared" si="5"/>
        <v>0.06</v>
      </c>
      <c r="AB14" s="163">
        <f t="shared" si="5"/>
        <v>0.27</v>
      </c>
      <c r="AC14" s="163">
        <f t="shared" si="5"/>
        <v>0</v>
      </c>
      <c r="AD14" s="163">
        <f t="shared" si="5"/>
        <v>0</v>
      </c>
      <c r="AE14" s="163">
        <f t="shared" ref="AE14" si="6">MIN(AE3:AE10)</f>
        <v>0</v>
      </c>
      <c r="AF14" s="163">
        <f t="shared" si="5"/>
        <v>0</v>
      </c>
      <c r="AG14" s="161">
        <f t="shared" si="5"/>
        <v>64</v>
      </c>
      <c r="AH14" s="163">
        <f t="shared" si="5"/>
        <v>0.52</v>
      </c>
      <c r="AI14" s="161"/>
      <c r="AJ14" s="161">
        <f t="shared" si="5"/>
        <v>3.8823529410000002</v>
      </c>
      <c r="AK14" s="161"/>
      <c r="AL14" s="163"/>
      <c r="AM14" s="161">
        <f t="shared" si="5"/>
        <v>152167</v>
      </c>
      <c r="AN14" s="161"/>
      <c r="AO14" s="163"/>
      <c r="AP14" s="161"/>
      <c r="AQ14" s="161">
        <f t="shared" si="5"/>
        <v>14</v>
      </c>
      <c r="AR14" s="163">
        <f t="shared" si="5"/>
        <v>2.1126760563380281E-2</v>
      </c>
      <c r="AS14" s="163">
        <f t="shared" si="5"/>
        <v>0.1417910447761194</v>
      </c>
      <c r="AT14" s="163">
        <f t="shared" si="5"/>
        <v>3.5103612274940549E-3</v>
      </c>
      <c r="AU14" s="163">
        <f t="shared" si="5"/>
        <v>0</v>
      </c>
      <c r="AV14" s="57"/>
      <c r="AW14" s="57"/>
      <c r="AX14" s="57"/>
      <c r="AY14" s="57"/>
      <c r="AZ14" s="57"/>
      <c r="BA14" s="57"/>
      <c r="BB14" s="57"/>
      <c r="BC14" s="57"/>
      <c r="BD14" s="57"/>
      <c r="BE14" s="57"/>
      <c r="BF14" s="57"/>
      <c r="BG14" s="57"/>
      <c r="BH14" s="161">
        <f>MIN(BH3:BH10)</f>
        <v>110.5</v>
      </c>
      <c r="BI14" s="163">
        <f>MIN(BI3:BI10)</f>
        <v>0.65773809523809523</v>
      </c>
      <c r="BJ14" s="161">
        <f>MIN(BJ3:BJ10)</f>
        <v>18.5</v>
      </c>
      <c r="BK14" s="161"/>
      <c r="BL14" s="161"/>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163">
        <f t="shared" ref="CM14:CT14" si="7">MIN(CM3:CM10)</f>
        <v>0.20000000000000004</v>
      </c>
      <c r="CN14" s="163">
        <f t="shared" si="7"/>
        <v>0</v>
      </c>
      <c r="CO14" s="163">
        <f t="shared" si="7"/>
        <v>0</v>
      </c>
      <c r="CP14" s="163">
        <f t="shared" si="7"/>
        <v>0</v>
      </c>
      <c r="CQ14" s="163">
        <f t="shared" si="7"/>
        <v>0</v>
      </c>
      <c r="CR14" s="163">
        <f t="shared" si="7"/>
        <v>0</v>
      </c>
      <c r="CS14" s="163">
        <f t="shared" si="7"/>
        <v>0</v>
      </c>
      <c r="CT14" s="163">
        <f t="shared" si="7"/>
        <v>0</v>
      </c>
      <c r="CU14" s="57"/>
      <c r="CV14" s="59"/>
      <c r="CW14" s="57"/>
      <c r="CX14" s="57"/>
      <c r="CY14" s="163">
        <f t="shared" ref="CY14:DO14" si="8">MIN(CY3:CY10)</f>
        <v>0.05</v>
      </c>
      <c r="CZ14" s="161">
        <f t="shared" si="8"/>
        <v>0</v>
      </c>
      <c r="DA14" s="161">
        <f t="shared" si="8"/>
        <v>0</v>
      </c>
      <c r="DB14" s="161">
        <f t="shared" si="8"/>
        <v>0</v>
      </c>
      <c r="DC14" s="161">
        <f t="shared" si="8"/>
        <v>0</v>
      </c>
      <c r="DD14" s="161">
        <f t="shared" si="8"/>
        <v>0</v>
      </c>
      <c r="DE14" s="161">
        <f t="shared" si="8"/>
        <v>0</v>
      </c>
      <c r="DF14" s="161">
        <f t="shared" si="8"/>
        <v>0</v>
      </c>
      <c r="DG14" s="161">
        <f t="shared" si="8"/>
        <v>5</v>
      </c>
      <c r="DH14" s="161">
        <f t="shared" si="8"/>
        <v>0</v>
      </c>
      <c r="DI14" s="161">
        <f t="shared" si="8"/>
        <v>0</v>
      </c>
      <c r="DJ14" s="161">
        <f t="shared" si="8"/>
        <v>0</v>
      </c>
      <c r="DK14" s="161">
        <f t="shared" si="8"/>
        <v>0</v>
      </c>
      <c r="DL14" s="161">
        <f t="shared" si="8"/>
        <v>0</v>
      </c>
      <c r="DM14" s="161">
        <f t="shared" si="8"/>
        <v>0</v>
      </c>
      <c r="DN14" s="161">
        <f t="shared" si="8"/>
        <v>0</v>
      </c>
      <c r="DO14" s="161">
        <f t="shared" si="8"/>
        <v>3</v>
      </c>
      <c r="DP14" s="57"/>
      <c r="DQ14" s="57"/>
      <c r="DR14" s="57"/>
      <c r="DS14" s="57"/>
      <c r="DT14" s="57"/>
      <c r="DU14" s="57"/>
      <c r="DV14" s="57"/>
      <c r="DW14" s="57"/>
      <c r="DX14" s="57"/>
      <c r="DY14" s="57"/>
      <c r="DZ14" s="57"/>
      <c r="EA14" s="57"/>
      <c r="EB14" s="57"/>
      <c r="EC14" s="57"/>
      <c r="ED14" s="57"/>
      <c r="EE14" s="57"/>
      <c r="EF14" s="57"/>
      <c r="EG14" s="57"/>
      <c r="EH14" s="57"/>
      <c r="EI14" s="57"/>
    </row>
    <row r="15" spans="1:139" x14ac:dyDescent="0.2">
      <c r="A15" s="57"/>
      <c r="B15" s="160" t="s">
        <v>1082</v>
      </c>
      <c r="C15" s="58"/>
      <c r="D15" s="57"/>
      <c r="E15" s="57"/>
      <c r="F15" s="57"/>
      <c r="G15" s="57"/>
      <c r="H15" s="57"/>
      <c r="I15" s="57"/>
      <c r="J15" s="57"/>
      <c r="K15" s="57"/>
      <c r="L15" s="57"/>
      <c r="M15" s="57"/>
      <c r="N15" s="57"/>
      <c r="O15" s="161">
        <f>O12/O13</f>
        <v>33899930.625</v>
      </c>
      <c r="P15" s="161">
        <f t="shared" ref="P15:X15" si="9">P12/P13</f>
        <v>23994486.125</v>
      </c>
      <c r="Q15" s="161">
        <f t="shared" si="9"/>
        <v>1549997.5</v>
      </c>
      <c r="R15" s="164">
        <f t="shared" si="9"/>
        <v>192839218.875</v>
      </c>
      <c r="S15" s="163">
        <f>AVERAGE(S3:S10)</f>
        <v>0.38874999999999998</v>
      </c>
      <c r="T15" s="163">
        <f>AVERAGE(T3:T10)</f>
        <v>0.17250000000000001</v>
      </c>
      <c r="U15" s="163">
        <f>AVERAGE(U3:U10)</f>
        <v>0.18875000000000003</v>
      </c>
      <c r="V15" s="163" t="e">
        <f>AVERAGE(V3:V10)</f>
        <v>#DIV/0!</v>
      </c>
      <c r="W15" s="163">
        <f>AVERAGE(W3:W10)</f>
        <v>0.25</v>
      </c>
      <c r="X15" s="161">
        <f t="shared" si="9"/>
        <v>688.25</v>
      </c>
      <c r="Y15" s="163">
        <f t="shared" ref="Y15:AF15" si="10">AVERAGE(Y3:Y10)</f>
        <v>0.15125</v>
      </c>
      <c r="Z15" s="163">
        <f t="shared" si="10"/>
        <v>0.12125000000000001</v>
      </c>
      <c r="AA15" s="163">
        <f t="shared" si="10"/>
        <v>0.19500000000000001</v>
      </c>
      <c r="AB15" s="163">
        <f t="shared" si="10"/>
        <v>0.46875</v>
      </c>
      <c r="AC15" s="163">
        <f t="shared" si="10"/>
        <v>1.4999999999999999E-2</v>
      </c>
      <c r="AD15" s="163">
        <f t="shared" si="10"/>
        <v>6.2500000000000003E-3</v>
      </c>
      <c r="AE15" s="163">
        <f t="shared" ref="AE15" si="11">AVERAGE(AE3:AE10)</f>
        <v>2.5000000000000001E-3</v>
      </c>
      <c r="AF15" s="163">
        <f t="shared" si="10"/>
        <v>4.3750000000000004E-2</v>
      </c>
      <c r="AG15" s="161">
        <f>AG12/AG13</f>
        <v>534.5</v>
      </c>
      <c r="AH15" s="163">
        <f>AVERAGE(AH3:AH10)</f>
        <v>0.875</v>
      </c>
      <c r="AI15" s="161"/>
      <c r="AJ15" s="162">
        <f>AVERAGE(AJ3:AJ10)</f>
        <v>7.145319503125001</v>
      </c>
      <c r="AK15" s="161"/>
      <c r="AL15" s="163"/>
      <c r="AM15" s="161">
        <f t="shared" ref="AM15" si="12">AM12/AM13</f>
        <v>242389.375</v>
      </c>
      <c r="AN15" s="161"/>
      <c r="AO15" s="163"/>
      <c r="AP15" s="161"/>
      <c r="AQ15" s="161">
        <f t="shared" ref="AQ15:AU15" si="13">AVERAGE(AQ3:AQ10)</f>
        <v>26</v>
      </c>
      <c r="AR15" s="163">
        <f t="shared" si="13"/>
        <v>0.3422403245650586</v>
      </c>
      <c r="AS15" s="163">
        <f t="shared" si="13"/>
        <v>0.31190442463219126</v>
      </c>
      <c r="AT15" s="163">
        <f t="shared" si="13"/>
        <v>0.34585525080275015</v>
      </c>
      <c r="AU15" s="163">
        <f t="shared" si="13"/>
        <v>0</v>
      </c>
      <c r="AV15" s="57"/>
      <c r="AW15" s="57"/>
      <c r="AX15" s="57"/>
      <c r="AY15" s="57"/>
      <c r="AZ15" s="57"/>
      <c r="BA15" s="57"/>
      <c r="BB15" s="57"/>
      <c r="BC15" s="57"/>
      <c r="BD15" s="57"/>
      <c r="BE15" s="57"/>
      <c r="BF15" s="57"/>
      <c r="BG15" s="57"/>
      <c r="BH15" s="161">
        <f>AVERAGE(BH3:BH10)</f>
        <v>130.3125</v>
      </c>
      <c r="BI15" s="163">
        <f>AVERAGE(BI3:BI10)</f>
        <v>0.77566964285714279</v>
      </c>
      <c r="BJ15" s="161">
        <f>AVERAGE(BJ3:BJ10)</f>
        <v>19.4375</v>
      </c>
      <c r="BK15" s="161"/>
      <c r="BL15" s="161"/>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163">
        <f t="shared" ref="CM15:CT15" si="14">AVERAGE(CM3:CM10)</f>
        <v>0.4861933314135265</v>
      </c>
      <c r="CN15" s="163">
        <f t="shared" si="14"/>
        <v>1.25E-3</v>
      </c>
      <c r="CO15" s="163">
        <f t="shared" si="14"/>
        <v>6.930218446601942E-2</v>
      </c>
      <c r="CP15" s="163">
        <f t="shared" si="14"/>
        <v>0.11356734408425209</v>
      </c>
      <c r="CQ15" s="163">
        <f t="shared" si="14"/>
        <v>0.16894417475728157</v>
      </c>
      <c r="CR15" s="163">
        <f t="shared" si="14"/>
        <v>0.11349781964785256</v>
      </c>
      <c r="CS15" s="163">
        <f t="shared" si="14"/>
        <v>3.8495145631067963E-2</v>
      </c>
      <c r="CT15" s="163">
        <f t="shared" si="14"/>
        <v>8.7499999999999991E-3</v>
      </c>
      <c r="CU15" s="57"/>
      <c r="CV15" s="59"/>
      <c r="CW15" s="57"/>
      <c r="CX15" s="57"/>
      <c r="CY15" s="163">
        <f>AVERAGE(CY3:CY10)</f>
        <v>0.18124999999999999</v>
      </c>
      <c r="CZ15" s="162">
        <f t="shared" ref="CZ15:DO15" si="15">CZ12/CZ13</f>
        <v>2.6666666666666665</v>
      </c>
      <c r="DA15" s="162">
        <f t="shared" si="15"/>
        <v>1.6666666666666667</v>
      </c>
      <c r="DB15" s="162">
        <f t="shared" si="15"/>
        <v>7.8571428571428568</v>
      </c>
      <c r="DC15" s="162">
        <f t="shared" si="15"/>
        <v>7</v>
      </c>
      <c r="DD15" s="162">
        <f t="shared" si="15"/>
        <v>0</v>
      </c>
      <c r="DE15" s="162">
        <f t="shared" si="15"/>
        <v>0</v>
      </c>
      <c r="DF15" s="162">
        <f t="shared" si="15"/>
        <v>1.75</v>
      </c>
      <c r="DG15" s="162">
        <f t="shared" si="15"/>
        <v>47.875</v>
      </c>
      <c r="DH15" s="162">
        <f t="shared" si="15"/>
        <v>2.6666666666666665</v>
      </c>
      <c r="DI15" s="162">
        <f t="shared" si="15"/>
        <v>2.5</v>
      </c>
      <c r="DJ15" s="162">
        <f t="shared" si="15"/>
        <v>3.75</v>
      </c>
      <c r="DK15" s="162">
        <f t="shared" si="15"/>
        <v>11.4</v>
      </c>
      <c r="DL15" s="162">
        <f t="shared" si="15"/>
        <v>0</v>
      </c>
      <c r="DM15" s="162">
        <f t="shared" si="15"/>
        <v>2.875</v>
      </c>
      <c r="DN15" s="162">
        <f t="shared" si="15"/>
        <v>0.25</v>
      </c>
      <c r="DO15" s="162">
        <f t="shared" si="15"/>
        <v>43.875</v>
      </c>
      <c r="DP15" s="57"/>
      <c r="DQ15" s="57"/>
      <c r="DR15" s="57"/>
      <c r="DS15" s="57"/>
      <c r="DT15" s="57"/>
      <c r="DU15" s="57"/>
      <c r="DV15" s="57"/>
      <c r="DW15" s="57"/>
      <c r="DX15" s="57"/>
      <c r="DY15" s="57"/>
      <c r="DZ15" s="57"/>
      <c r="EA15" s="57"/>
      <c r="EB15" s="57"/>
      <c r="EC15" s="57"/>
      <c r="ED15" s="57"/>
      <c r="EE15" s="57"/>
      <c r="EF15" s="57"/>
      <c r="EG15" s="57"/>
      <c r="EH15" s="57"/>
      <c r="EI15" s="57"/>
    </row>
    <row r="16" spans="1:139" x14ac:dyDescent="0.2">
      <c r="A16" s="57"/>
      <c r="B16" s="160" t="s">
        <v>1080</v>
      </c>
      <c r="C16" s="58"/>
      <c r="D16" s="57"/>
      <c r="E16" s="57"/>
      <c r="F16" s="57"/>
      <c r="G16" s="57"/>
      <c r="H16" s="57"/>
      <c r="I16" s="57"/>
      <c r="J16" s="57"/>
      <c r="K16" s="57"/>
      <c r="L16" s="57"/>
      <c r="M16" s="57"/>
      <c r="N16" s="57"/>
      <c r="O16" s="161">
        <f t="shared" ref="O16:AU16" si="16">MAX(O3:O10)</f>
        <v>80891292</v>
      </c>
      <c r="P16" s="161">
        <f t="shared" si="16"/>
        <v>67855954</v>
      </c>
      <c r="Q16" s="161">
        <f t="shared" si="16"/>
        <v>4120555</v>
      </c>
      <c r="R16" s="164">
        <f t="shared" si="16"/>
        <v>617027801</v>
      </c>
      <c r="S16" s="163">
        <f t="shared" si="16"/>
        <v>0.56999999999999995</v>
      </c>
      <c r="T16" s="163">
        <f t="shared" si="16"/>
        <v>0.25</v>
      </c>
      <c r="U16" s="163">
        <f t="shared" si="16"/>
        <v>0.39</v>
      </c>
      <c r="V16" s="163">
        <f t="shared" si="16"/>
        <v>0</v>
      </c>
      <c r="W16" s="163">
        <f t="shared" si="16"/>
        <v>0.46</v>
      </c>
      <c r="X16" s="161">
        <f t="shared" si="16"/>
        <v>2189</v>
      </c>
      <c r="Y16" s="163">
        <f t="shared" si="16"/>
        <v>0.35</v>
      </c>
      <c r="Z16" s="163">
        <f t="shared" si="16"/>
        <v>0.34</v>
      </c>
      <c r="AA16" s="163">
        <f t="shared" si="16"/>
        <v>0.34</v>
      </c>
      <c r="AB16" s="163">
        <f t="shared" si="16"/>
        <v>0.65</v>
      </c>
      <c r="AC16" s="163">
        <f t="shared" si="16"/>
        <v>0.12</v>
      </c>
      <c r="AD16" s="163">
        <f t="shared" si="16"/>
        <v>0.03</v>
      </c>
      <c r="AE16" s="163">
        <f t="shared" ref="AE16" si="17">MAX(AE3:AE10)</f>
        <v>0.02</v>
      </c>
      <c r="AF16" s="163">
        <f t="shared" si="16"/>
        <v>0.17</v>
      </c>
      <c r="AG16" s="161">
        <f t="shared" si="16"/>
        <v>1612</v>
      </c>
      <c r="AH16" s="163">
        <f t="shared" si="16"/>
        <v>1</v>
      </c>
      <c r="AI16" s="161"/>
      <c r="AJ16" s="161">
        <f t="shared" si="16"/>
        <v>10.91176471</v>
      </c>
      <c r="AK16" s="161"/>
      <c r="AL16" s="163"/>
      <c r="AM16" s="161">
        <f t="shared" si="16"/>
        <v>379446</v>
      </c>
      <c r="AN16" s="161"/>
      <c r="AO16" s="163"/>
      <c r="AP16" s="161"/>
      <c r="AQ16" s="161">
        <f t="shared" si="16"/>
        <v>48</v>
      </c>
      <c r="AR16" s="163">
        <f t="shared" si="16"/>
        <v>0.59310344827586203</v>
      </c>
      <c r="AS16" s="163">
        <f t="shared" si="16"/>
        <v>0.5</v>
      </c>
      <c r="AT16" s="163">
        <f t="shared" si="16"/>
        <v>0.75735294117647067</v>
      </c>
      <c r="AU16" s="163">
        <f t="shared" si="16"/>
        <v>0</v>
      </c>
      <c r="AV16" s="57"/>
      <c r="AW16" s="57"/>
      <c r="AX16" s="57"/>
      <c r="AY16" s="57"/>
      <c r="AZ16" s="57"/>
      <c r="BA16" s="57"/>
      <c r="BB16" s="57"/>
      <c r="BC16" s="57"/>
      <c r="BD16" s="57"/>
      <c r="BE16" s="57"/>
      <c r="BF16" s="57"/>
      <c r="BG16" s="57"/>
      <c r="BH16" s="161">
        <f>MAX(BH3:BH10)</f>
        <v>140</v>
      </c>
      <c r="BI16" s="163">
        <f>MAX(BI3:BI10)</f>
        <v>0.83333333333333337</v>
      </c>
      <c r="BJ16" s="161">
        <f>MAX(BJ3:BJ10)</f>
        <v>20</v>
      </c>
      <c r="BK16" s="161"/>
      <c r="BL16" s="161"/>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163">
        <f t="shared" ref="CM16:CT16" si="18">MAX(CM3:CM10)</f>
        <v>0.77499999999999991</v>
      </c>
      <c r="CN16" s="163">
        <f t="shared" si="18"/>
        <v>0.01</v>
      </c>
      <c r="CO16" s="163">
        <f t="shared" si="18"/>
        <v>0.22499999999999998</v>
      </c>
      <c r="CP16" s="163">
        <f t="shared" si="18"/>
        <v>0.32203389830508478</v>
      </c>
      <c r="CQ16" s="163">
        <f t="shared" si="18"/>
        <v>0.37000000000000005</v>
      </c>
      <c r="CR16" s="163">
        <f t="shared" si="18"/>
        <v>0.2711864406779661</v>
      </c>
      <c r="CS16" s="163">
        <f t="shared" si="18"/>
        <v>0.09</v>
      </c>
      <c r="CT16" s="163">
        <f t="shared" si="18"/>
        <v>0.06</v>
      </c>
      <c r="CU16" s="57"/>
      <c r="CV16" s="59"/>
      <c r="CW16" s="57"/>
      <c r="CX16" s="57"/>
      <c r="CY16" s="163">
        <f t="shared" ref="CY16:DO16" si="19">MAX(CY3:CY10)</f>
        <v>0.2</v>
      </c>
      <c r="CZ16" s="161">
        <f t="shared" si="19"/>
        <v>7</v>
      </c>
      <c r="DA16" s="161">
        <f t="shared" si="19"/>
        <v>6</v>
      </c>
      <c r="DB16" s="161">
        <f t="shared" si="19"/>
        <v>25</v>
      </c>
      <c r="DC16" s="161">
        <f t="shared" si="19"/>
        <v>21</v>
      </c>
      <c r="DD16" s="161">
        <f t="shared" si="19"/>
        <v>0</v>
      </c>
      <c r="DE16" s="161">
        <f t="shared" si="19"/>
        <v>0</v>
      </c>
      <c r="DF16" s="161">
        <f t="shared" si="19"/>
        <v>14</v>
      </c>
      <c r="DG16" s="161">
        <f t="shared" si="19"/>
        <v>78</v>
      </c>
      <c r="DH16" s="161">
        <f t="shared" si="19"/>
        <v>7</v>
      </c>
      <c r="DI16" s="161">
        <f t="shared" si="19"/>
        <v>6</v>
      </c>
      <c r="DJ16" s="161">
        <f t="shared" si="19"/>
        <v>15</v>
      </c>
      <c r="DK16" s="161">
        <f t="shared" si="19"/>
        <v>25</v>
      </c>
      <c r="DL16" s="161">
        <f t="shared" si="19"/>
        <v>0</v>
      </c>
      <c r="DM16" s="161">
        <f t="shared" si="19"/>
        <v>20</v>
      </c>
      <c r="DN16" s="161">
        <f t="shared" si="19"/>
        <v>2</v>
      </c>
      <c r="DO16" s="161">
        <f t="shared" si="19"/>
        <v>78</v>
      </c>
      <c r="DP16" s="57"/>
      <c r="DQ16" s="57"/>
      <c r="DR16" s="57"/>
      <c r="DS16" s="57"/>
      <c r="DT16" s="57"/>
      <c r="DU16" s="57"/>
      <c r="DV16" s="57"/>
      <c r="DW16" s="57"/>
      <c r="DX16" s="57"/>
      <c r="DY16" s="57"/>
      <c r="DZ16" s="57"/>
      <c r="EA16" s="57"/>
      <c r="EB16" s="57"/>
      <c r="EC16" s="57"/>
      <c r="ED16" s="57"/>
      <c r="EE16" s="57"/>
      <c r="EF16" s="57"/>
      <c r="EG16" s="57"/>
      <c r="EH16" s="57"/>
      <c r="EI16" s="57"/>
    </row>
    <row r="18" spans="2:47" ht="12" thickBot="1" x14ac:dyDescent="0.25">
      <c r="B18" s="232"/>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18" t="s">
        <v>1167</v>
      </c>
      <c r="AD18" s="218"/>
      <c r="AE18" s="218" t="s">
        <v>1168</v>
      </c>
      <c r="AF18" s="218" t="s">
        <v>1169</v>
      </c>
      <c r="AR18" s="209"/>
      <c r="AS18" s="209"/>
      <c r="AT18" s="209"/>
      <c r="AU18" s="209"/>
    </row>
    <row r="19" spans="2:47" x14ac:dyDescent="0.2">
      <c r="B19" s="234"/>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23" t="s">
        <v>541</v>
      </c>
      <c r="AD19" s="223"/>
      <c r="AE19" s="222" t="s">
        <v>1171</v>
      </c>
      <c r="AF19" s="224">
        <v>6</v>
      </c>
      <c r="AR19" s="209"/>
      <c r="AS19" s="209"/>
      <c r="AT19" s="209"/>
      <c r="AU19" s="209"/>
    </row>
    <row r="20" spans="2:47" x14ac:dyDescent="0.2">
      <c r="B20" s="234"/>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21" t="s">
        <v>420</v>
      </c>
      <c r="AD20" s="221"/>
      <c r="AE20" s="65" t="s">
        <v>91</v>
      </c>
      <c r="AF20" s="225">
        <v>0</v>
      </c>
      <c r="AR20" s="209"/>
      <c r="AS20" s="209"/>
      <c r="AT20" s="209"/>
      <c r="AU20" s="209"/>
    </row>
    <row r="21" spans="2:47" x14ac:dyDescent="0.2">
      <c r="B21" s="234"/>
      <c r="C21" s="235"/>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21" t="s">
        <v>542</v>
      </c>
      <c r="AD21" s="221"/>
      <c r="AE21" s="220" t="s">
        <v>1171</v>
      </c>
      <c r="AF21" s="225">
        <v>35</v>
      </c>
      <c r="AR21" s="209"/>
      <c r="AS21" s="209"/>
      <c r="AT21" s="209"/>
      <c r="AU21" s="209"/>
    </row>
    <row r="22" spans="2:47" x14ac:dyDescent="0.2">
      <c r="B22" s="234"/>
      <c r="C22" s="235"/>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6"/>
      <c r="AD22" s="231"/>
      <c r="AE22" s="220" t="s">
        <v>1172</v>
      </c>
      <c r="AF22" s="225">
        <v>163</v>
      </c>
      <c r="AR22" s="209"/>
      <c r="AS22" s="209"/>
      <c r="AT22" s="209"/>
      <c r="AU22" s="209"/>
    </row>
    <row r="23" spans="2:47" x14ac:dyDescent="0.2">
      <c r="B23" s="234"/>
      <c r="C23" s="235"/>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23" t="s">
        <v>543</v>
      </c>
      <c r="AD23" s="223"/>
      <c r="AE23" s="220" t="s">
        <v>1171</v>
      </c>
      <c r="AF23" s="225">
        <v>15</v>
      </c>
      <c r="AR23" s="209"/>
      <c r="AS23" s="209"/>
      <c r="AT23" s="209"/>
      <c r="AU23" s="209"/>
    </row>
    <row r="24" spans="2:47" x14ac:dyDescent="0.2">
      <c r="B24" s="234"/>
      <c r="C24" s="235"/>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65" t="s">
        <v>551</v>
      </c>
      <c r="AD24" s="65"/>
      <c r="AE24" s="65" t="s">
        <v>91</v>
      </c>
      <c r="AF24" s="225">
        <v>0</v>
      </c>
      <c r="AR24" s="209"/>
      <c r="AS24" s="209"/>
      <c r="AT24" s="209"/>
      <c r="AU24" s="209"/>
    </row>
    <row r="25" spans="2:47" x14ac:dyDescent="0.2">
      <c r="B25" s="234"/>
      <c r="C25" s="235"/>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65" t="s">
        <v>553</v>
      </c>
      <c r="AD25" s="65"/>
      <c r="AE25" s="65" t="s">
        <v>91</v>
      </c>
      <c r="AF25" s="225">
        <v>0</v>
      </c>
      <c r="AR25" s="209"/>
      <c r="AS25" s="209"/>
      <c r="AT25" s="209"/>
      <c r="AU25" s="209"/>
    </row>
    <row r="26" spans="2:47" x14ac:dyDescent="0.2">
      <c r="B26" s="234"/>
      <c r="C26" s="235"/>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65" t="s">
        <v>552</v>
      </c>
      <c r="AD26" s="65"/>
      <c r="AE26" s="220" t="s">
        <v>1172</v>
      </c>
      <c r="AF26" s="225">
        <v>18</v>
      </c>
      <c r="AR26" s="209"/>
      <c r="AS26" s="209"/>
      <c r="AT26" s="209"/>
      <c r="AU26" s="209"/>
    </row>
    <row r="27" spans="2:47" x14ac:dyDescent="0.2">
      <c r="B27" s="234"/>
      <c r="C27" s="235"/>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65" t="s">
        <v>544</v>
      </c>
      <c r="AD27" s="65"/>
      <c r="AE27" s="65" t="s">
        <v>91</v>
      </c>
      <c r="AF27" s="225">
        <v>0</v>
      </c>
    </row>
  </sheetData>
  <mergeCells count="17">
    <mergeCell ref="CW1:CX1"/>
    <mergeCell ref="CZ1:DG1"/>
    <mergeCell ref="DH1:DO1"/>
    <mergeCell ref="DP1:EB1"/>
    <mergeCell ref="EC1:EF1"/>
    <mergeCell ref="CU1:CV1"/>
    <mergeCell ref="O1:X1"/>
    <mergeCell ref="Y1:AF1"/>
    <mergeCell ref="AG1:AI1"/>
    <mergeCell ref="AJ1:AQ1"/>
    <mergeCell ref="AR1:AU1"/>
    <mergeCell ref="AV1:BE1"/>
    <mergeCell ref="BG1:BR1"/>
    <mergeCell ref="BS1:CB1"/>
    <mergeCell ref="CC1:CD1"/>
    <mergeCell ref="CE1:CK1"/>
    <mergeCell ref="CM1:CT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I24"/>
  <sheetViews>
    <sheetView workbookViewId="0">
      <pane xSplit="2" ySplit="2" topLeftCell="DK3" activePane="bottomRight" state="frozen"/>
      <selection pane="topRight" activeCell="C1" sqref="C1"/>
      <selection pane="bottomLeft" activeCell="A3" sqref="A3"/>
      <selection pane="bottomRight" activeCell="DQ10" sqref="DQ10"/>
    </sheetView>
  </sheetViews>
  <sheetFormatPr defaultColWidth="8.85546875" defaultRowHeight="11.25" x14ac:dyDescent="0.2"/>
  <cols>
    <col min="1" max="1" width="3.140625" style="13" bestFit="1" customWidth="1"/>
    <col min="2" max="2" width="36.42578125" style="13" customWidth="1"/>
    <col min="3" max="3" width="17.5703125" style="14" customWidth="1"/>
    <col min="4" max="8" width="10.7109375" style="13" customWidth="1"/>
    <col min="9" max="9" width="9.5703125" style="13" bestFit="1" customWidth="1"/>
    <col min="10" max="10" width="7.85546875" style="13" bestFit="1" customWidth="1"/>
    <col min="11" max="13" width="6.42578125" style="13" bestFit="1" customWidth="1"/>
    <col min="14" max="14" width="6.5703125" style="13" bestFit="1" customWidth="1"/>
    <col min="15" max="15" width="9.5703125" style="13" bestFit="1" customWidth="1"/>
    <col min="16" max="16" width="7.7109375" style="13" bestFit="1" customWidth="1"/>
    <col min="17" max="17" width="6.85546875" style="13" bestFit="1" customWidth="1"/>
    <col min="18" max="18" width="11.7109375" style="13" customWidth="1"/>
    <col min="19" max="20" width="9.7109375" style="13" bestFit="1" customWidth="1"/>
    <col min="21" max="21" width="9.85546875" style="13" bestFit="1" customWidth="1"/>
    <col min="22" max="22" width="9.7109375" style="13" bestFit="1" customWidth="1"/>
    <col min="23" max="23" width="15.7109375" style="13" bestFit="1" customWidth="1"/>
    <col min="24" max="24" width="6.140625" style="13" bestFit="1" customWidth="1"/>
    <col min="25" max="25" width="6.28515625" style="13" bestFit="1" customWidth="1"/>
    <col min="26" max="26" width="7.28515625" style="13" customWidth="1"/>
    <col min="27" max="27" width="6.85546875" style="13" bestFit="1" customWidth="1"/>
    <col min="28" max="28" width="10" style="13" bestFit="1" customWidth="1"/>
    <col min="29" max="29" width="6.7109375" style="13" bestFit="1" customWidth="1"/>
    <col min="30" max="30" width="8.7109375" style="13" bestFit="1" customWidth="1"/>
    <col min="31" max="31" width="6.140625" style="13" bestFit="1" customWidth="1"/>
    <col min="32" max="32" width="6.140625" style="13" customWidth="1"/>
    <col min="33" max="33" width="11.28515625" style="13" bestFit="1" customWidth="1"/>
    <col min="34" max="34" width="9" style="13" bestFit="1" customWidth="1"/>
    <col min="35" max="35" width="14.28515625" style="13" bestFit="1" customWidth="1"/>
    <col min="36" max="37" width="8.42578125" style="13" bestFit="1" customWidth="1"/>
    <col min="38" max="38" width="9" style="13" bestFit="1" customWidth="1"/>
    <col min="39" max="39" width="11" style="13" bestFit="1" customWidth="1"/>
    <col min="40" max="40" width="13.28515625" style="13" bestFit="1" customWidth="1"/>
    <col min="41" max="41" width="10.7109375" style="13" bestFit="1" customWidth="1"/>
    <col min="42" max="42" width="11.42578125" style="13" bestFit="1" customWidth="1"/>
    <col min="43" max="43" width="8.28515625" style="13" bestFit="1" customWidth="1"/>
    <col min="44" max="45" width="9" style="13" bestFit="1" customWidth="1"/>
    <col min="46" max="46" width="14.28515625" style="13" bestFit="1" customWidth="1"/>
    <col min="47" max="47" width="9" style="13" bestFit="1" customWidth="1"/>
    <col min="48" max="48" width="5.5703125" style="13" bestFit="1" customWidth="1"/>
    <col min="49" max="49" width="5.28515625" style="13" bestFit="1" customWidth="1"/>
    <col min="50" max="50" width="7.5703125" style="13" customWidth="1"/>
    <col min="51" max="52" width="7.7109375" style="13" bestFit="1" customWidth="1"/>
    <col min="53" max="53" width="8.5703125" style="13" bestFit="1" customWidth="1"/>
    <col min="54" max="54" width="8.140625" style="13" bestFit="1" customWidth="1"/>
    <col min="55" max="55" width="12.7109375" style="13" bestFit="1" customWidth="1"/>
    <col min="56" max="56" width="6.42578125" style="13" bestFit="1" customWidth="1"/>
    <col min="57" max="57" width="8.85546875" style="13" customWidth="1"/>
    <col min="58" max="58" width="11.7109375" style="13" customWidth="1"/>
    <col min="59" max="59" width="16.28515625" style="13" customWidth="1"/>
    <col min="60" max="60" width="9" style="13" bestFit="1" customWidth="1"/>
    <col min="61" max="61" width="10.28515625" style="13" bestFit="1" customWidth="1"/>
    <col min="62" max="62" width="8.7109375" style="13" bestFit="1" customWidth="1"/>
    <col min="63" max="63" width="7" style="13" customWidth="1"/>
    <col min="64" max="67" width="7" style="13" bestFit="1" customWidth="1"/>
    <col min="68" max="68" width="7.5703125" style="13" customWidth="1"/>
    <col min="69" max="70" width="7" style="13" bestFit="1" customWidth="1"/>
    <col min="71" max="71" width="7.42578125" style="13" bestFit="1" customWidth="1"/>
    <col min="72" max="72" width="7.7109375" style="13" customWidth="1"/>
    <col min="73" max="73" width="9.5703125" style="13" customWidth="1"/>
    <col min="74" max="74" width="7.28515625" style="13" customWidth="1"/>
    <col min="75" max="75" width="8.85546875" style="13" customWidth="1"/>
    <col min="76" max="76" width="6.85546875" style="13" customWidth="1"/>
    <col min="77" max="77" width="8.42578125" style="13" customWidth="1"/>
    <col min="78" max="78" width="7.7109375" style="13" customWidth="1"/>
    <col min="79" max="79" width="8.85546875" style="13" customWidth="1"/>
    <col min="80" max="80" width="10" style="13" customWidth="1"/>
    <col min="81" max="81" width="16.7109375" style="13" customWidth="1"/>
    <col min="82" max="82" width="17.7109375" style="13" customWidth="1"/>
    <col min="83" max="83" width="11.7109375" style="13" customWidth="1"/>
    <col min="84" max="84" width="13.7109375" style="13" customWidth="1"/>
    <col min="85" max="85" width="10.28515625" style="13" customWidth="1"/>
    <col min="86" max="86" width="12.5703125" style="13" customWidth="1"/>
    <col min="87" max="87" width="8.85546875" style="13" customWidth="1"/>
    <col min="88" max="88" width="11" style="13" customWidth="1"/>
    <col min="89" max="89" width="10.28515625" style="13" customWidth="1"/>
    <col min="90" max="90" width="9" style="13" customWidth="1"/>
    <col min="91" max="91" width="6.140625" style="13" customWidth="1"/>
    <col min="92" max="92" width="11.85546875" style="13" customWidth="1"/>
    <col min="93" max="93" width="5.85546875" style="13" customWidth="1"/>
    <col min="94" max="94" width="10.7109375" style="13" customWidth="1"/>
    <col min="95" max="95" width="11.42578125" style="13" customWidth="1"/>
    <col min="96" max="96" width="7.28515625" style="13" customWidth="1"/>
    <col min="97" max="97" width="7.7109375" style="13" customWidth="1"/>
    <col min="98" max="98" width="4.42578125" style="13" customWidth="1"/>
    <col min="99" max="99" width="9.28515625" style="13" customWidth="1"/>
    <col min="100" max="100" width="12.5703125" style="28" customWidth="1"/>
    <col min="101" max="101" width="8.140625" style="13" customWidth="1"/>
    <col min="102" max="102" width="18.5703125" style="13" customWidth="1"/>
    <col min="103" max="103" width="11.5703125" style="13" customWidth="1"/>
    <col min="104" max="106" width="9" style="13" customWidth="1"/>
    <col min="107" max="107" width="11.85546875" style="13" customWidth="1"/>
    <col min="108" max="108" width="8.42578125" style="13" customWidth="1"/>
    <col min="109" max="110" width="9" style="13" customWidth="1"/>
    <col min="111" max="111" width="13.42578125" style="13" customWidth="1"/>
    <col min="112" max="112" width="6.85546875" style="13" customWidth="1"/>
    <col min="113" max="113" width="7.5703125" style="13" customWidth="1"/>
    <col min="114" max="114" width="7" style="13" customWidth="1"/>
    <col min="115" max="115" width="10.28515625" style="13" customWidth="1"/>
    <col min="116" max="116" width="6.85546875" style="13" customWidth="1"/>
    <col min="117" max="117" width="9" style="13" customWidth="1"/>
    <col min="118" max="118" width="7.28515625" style="13" customWidth="1"/>
    <col min="119" max="119" width="12.85546875" style="13" customWidth="1"/>
    <col min="120" max="120" width="8.85546875" style="13" customWidth="1"/>
    <col min="121" max="121" width="13.42578125" style="13" customWidth="1"/>
    <col min="122" max="122" width="7.42578125" style="13" customWidth="1"/>
    <col min="123" max="123" width="6.5703125" style="13" customWidth="1"/>
    <col min="124" max="124" width="7.7109375" style="13" customWidth="1"/>
    <col min="125" max="125" width="8.85546875" style="13" customWidth="1"/>
    <col min="126" max="126" width="8.28515625" style="13" customWidth="1"/>
    <col min="127" max="127" width="7.7109375" style="13" customWidth="1"/>
    <col min="128" max="128" width="7.28515625" style="13" customWidth="1"/>
    <col min="129" max="130" width="7.85546875" style="13" customWidth="1"/>
    <col min="131" max="132" width="8.85546875" style="13" customWidth="1"/>
    <col min="133" max="133" width="5" style="13" customWidth="1"/>
    <col min="134" max="134" width="11.7109375" style="13" customWidth="1"/>
    <col min="135" max="135" width="10.42578125" style="13" customWidth="1"/>
    <col min="136" max="136" width="4.7109375" style="13" customWidth="1"/>
    <col min="137" max="137" width="42.5703125" style="13" customWidth="1"/>
    <col min="138" max="138" width="41" style="13" customWidth="1"/>
    <col min="139" max="139" width="2.7109375" style="13" customWidth="1"/>
    <col min="140" max="16384" width="8.85546875" style="13"/>
  </cols>
  <sheetData>
    <row r="1" spans="1:139" s="1" customFormat="1" ht="10.15" customHeight="1" x14ac:dyDescent="0.2">
      <c r="A1" s="55"/>
      <c r="B1" s="56"/>
      <c r="C1" s="56"/>
      <c r="D1" s="56"/>
      <c r="E1" s="56"/>
      <c r="F1" s="56"/>
      <c r="G1" s="56"/>
      <c r="H1" s="56"/>
      <c r="I1" s="56"/>
      <c r="J1" s="56"/>
      <c r="K1" s="56"/>
      <c r="L1" s="56"/>
      <c r="M1" s="56"/>
      <c r="N1" s="56"/>
      <c r="O1" s="240" t="s">
        <v>1013</v>
      </c>
      <c r="P1" s="240"/>
      <c r="Q1" s="240"/>
      <c r="R1" s="240"/>
      <c r="S1" s="240"/>
      <c r="T1" s="240"/>
      <c r="U1" s="240"/>
      <c r="V1" s="240"/>
      <c r="W1" s="240"/>
      <c r="X1" s="240"/>
      <c r="Y1" s="248" t="s">
        <v>1011</v>
      </c>
      <c r="Z1" s="249"/>
      <c r="AA1" s="249"/>
      <c r="AB1" s="249"/>
      <c r="AC1" s="249"/>
      <c r="AD1" s="249"/>
      <c r="AE1" s="249"/>
      <c r="AF1" s="250"/>
      <c r="AG1" s="239" t="s">
        <v>1010</v>
      </c>
      <c r="AH1" s="239"/>
      <c r="AI1" s="239"/>
      <c r="AJ1" s="243" t="s">
        <v>1009</v>
      </c>
      <c r="AK1" s="244"/>
      <c r="AL1" s="244"/>
      <c r="AM1" s="244"/>
      <c r="AN1" s="244"/>
      <c r="AO1" s="244"/>
      <c r="AP1" s="244"/>
      <c r="AQ1" s="244"/>
      <c r="AR1" s="245" t="s">
        <v>1008</v>
      </c>
      <c r="AS1" s="246"/>
      <c r="AT1" s="246"/>
      <c r="AU1" s="247"/>
      <c r="AV1" s="241" t="s">
        <v>1007</v>
      </c>
      <c r="AW1" s="241"/>
      <c r="AX1" s="241"/>
      <c r="AY1" s="241"/>
      <c r="AZ1" s="241"/>
      <c r="BA1" s="241"/>
      <c r="BB1" s="241"/>
      <c r="BC1" s="241"/>
      <c r="BD1" s="241"/>
      <c r="BE1" s="241"/>
      <c r="BF1" s="62"/>
      <c r="BG1" s="254" t="s">
        <v>1006</v>
      </c>
      <c r="BH1" s="255"/>
      <c r="BI1" s="255"/>
      <c r="BJ1" s="255"/>
      <c r="BK1" s="255"/>
      <c r="BL1" s="255"/>
      <c r="BM1" s="255"/>
      <c r="BN1" s="255"/>
      <c r="BO1" s="255"/>
      <c r="BP1" s="255"/>
      <c r="BQ1" s="255"/>
      <c r="BR1" s="256"/>
      <c r="BS1" s="242" t="s">
        <v>1014</v>
      </c>
      <c r="BT1" s="242"/>
      <c r="BU1" s="242"/>
      <c r="BV1" s="242"/>
      <c r="BW1" s="242"/>
      <c r="BX1" s="242"/>
      <c r="BY1" s="242"/>
      <c r="BZ1" s="242"/>
      <c r="CA1" s="242"/>
      <c r="CB1" s="242"/>
      <c r="CC1" s="258" t="s">
        <v>1015</v>
      </c>
      <c r="CD1" s="258"/>
      <c r="CE1" s="253" t="s">
        <v>1016</v>
      </c>
      <c r="CF1" s="253"/>
      <c r="CG1" s="253"/>
      <c r="CH1" s="253"/>
      <c r="CI1" s="253"/>
      <c r="CJ1" s="253"/>
      <c r="CK1" s="253"/>
      <c r="CL1" s="62"/>
      <c r="CM1" s="258" t="s">
        <v>1017</v>
      </c>
      <c r="CN1" s="258"/>
      <c r="CO1" s="258"/>
      <c r="CP1" s="258"/>
      <c r="CQ1" s="258"/>
      <c r="CR1" s="258"/>
      <c r="CS1" s="258"/>
      <c r="CT1" s="258"/>
      <c r="CU1" s="242" t="s">
        <v>1018</v>
      </c>
      <c r="CV1" s="242"/>
      <c r="CW1" s="257" t="s">
        <v>1019</v>
      </c>
      <c r="CX1" s="257"/>
      <c r="CY1" s="25" t="s">
        <v>1020</v>
      </c>
      <c r="CZ1" s="251" t="s">
        <v>1021</v>
      </c>
      <c r="DA1" s="251"/>
      <c r="DB1" s="251"/>
      <c r="DC1" s="251"/>
      <c r="DD1" s="251"/>
      <c r="DE1" s="251"/>
      <c r="DF1" s="251"/>
      <c r="DG1" s="251"/>
      <c r="DH1" s="252" t="s">
        <v>1022</v>
      </c>
      <c r="DI1" s="252"/>
      <c r="DJ1" s="252"/>
      <c r="DK1" s="252"/>
      <c r="DL1" s="252"/>
      <c r="DM1" s="252"/>
      <c r="DN1" s="252"/>
      <c r="DO1" s="252"/>
      <c r="DP1" s="253" t="s">
        <v>1023</v>
      </c>
      <c r="DQ1" s="253"/>
      <c r="DR1" s="253"/>
      <c r="DS1" s="253"/>
      <c r="DT1" s="253"/>
      <c r="DU1" s="253"/>
      <c r="DV1" s="253"/>
      <c r="DW1" s="253"/>
      <c r="DX1" s="253"/>
      <c r="DY1" s="253"/>
      <c r="DZ1" s="253"/>
      <c r="EA1" s="253"/>
      <c r="EB1" s="253"/>
      <c r="EC1" s="239" t="s">
        <v>1024</v>
      </c>
      <c r="ED1" s="239"/>
      <c r="EE1" s="239"/>
      <c r="EF1" s="239"/>
      <c r="EG1" s="60"/>
      <c r="EH1" s="61"/>
      <c r="EI1" s="55"/>
    </row>
    <row r="2" spans="1:139" s="1" customFormat="1" ht="34.9" customHeight="1" thickBot="1" x14ac:dyDescent="0.25">
      <c r="A2" s="55"/>
      <c r="B2" s="113" t="s">
        <v>850</v>
      </c>
      <c r="C2" s="113" t="s">
        <v>849</v>
      </c>
      <c r="D2" s="113" t="s">
        <v>732</v>
      </c>
      <c r="E2" s="113" t="s">
        <v>733</v>
      </c>
      <c r="F2" s="113" t="s">
        <v>734</v>
      </c>
      <c r="G2" s="113" t="s">
        <v>735</v>
      </c>
      <c r="H2" s="113" t="s">
        <v>736</v>
      </c>
      <c r="I2" s="114" t="s">
        <v>560</v>
      </c>
      <c r="J2" s="114" t="s">
        <v>521</v>
      </c>
      <c r="K2" s="114" t="s">
        <v>737</v>
      </c>
      <c r="L2" s="114" t="s">
        <v>738</v>
      </c>
      <c r="M2" s="114" t="s">
        <v>739</v>
      </c>
      <c r="N2" s="156" t="s">
        <v>740</v>
      </c>
      <c r="O2" s="115" t="s">
        <v>1012</v>
      </c>
      <c r="P2" s="115" t="s">
        <v>752</v>
      </c>
      <c r="Q2" s="115" t="s">
        <v>753</v>
      </c>
      <c r="R2" s="115" t="s">
        <v>754</v>
      </c>
      <c r="S2" s="115" t="s">
        <v>757</v>
      </c>
      <c r="T2" s="115" t="s">
        <v>755</v>
      </c>
      <c r="U2" s="115" t="s">
        <v>756</v>
      </c>
      <c r="V2" s="115" t="s">
        <v>758</v>
      </c>
      <c r="W2" s="115" t="s">
        <v>759</v>
      </c>
      <c r="X2" s="115" t="s">
        <v>982</v>
      </c>
      <c r="Y2" s="117" t="s">
        <v>833</v>
      </c>
      <c r="Z2" s="117" t="s">
        <v>835</v>
      </c>
      <c r="AA2" s="117" t="s">
        <v>836</v>
      </c>
      <c r="AB2" s="117" t="s">
        <v>834</v>
      </c>
      <c r="AC2" s="117" t="s">
        <v>977</v>
      </c>
      <c r="AD2" s="117" t="s">
        <v>837</v>
      </c>
      <c r="AE2" s="117" t="s">
        <v>838</v>
      </c>
      <c r="AF2" s="117" t="s">
        <v>1170</v>
      </c>
      <c r="AG2" s="114" t="s">
        <v>522</v>
      </c>
      <c r="AH2" s="114" t="s">
        <v>741</v>
      </c>
      <c r="AI2" s="114" t="s">
        <v>742</v>
      </c>
      <c r="AJ2" s="118" t="s">
        <v>743</v>
      </c>
      <c r="AK2" s="118" t="s">
        <v>744</v>
      </c>
      <c r="AL2" s="118" t="s">
        <v>730</v>
      </c>
      <c r="AM2" s="118" t="s">
        <v>745</v>
      </c>
      <c r="AN2" s="118" t="s">
        <v>746</v>
      </c>
      <c r="AO2" s="118" t="s">
        <v>731</v>
      </c>
      <c r="AP2" s="118" t="s">
        <v>747</v>
      </c>
      <c r="AQ2" s="118" t="s">
        <v>523</v>
      </c>
      <c r="AR2" s="114" t="s">
        <v>748</v>
      </c>
      <c r="AS2" s="114" t="s">
        <v>749</v>
      </c>
      <c r="AT2" s="114" t="s">
        <v>751</v>
      </c>
      <c r="AU2" s="114" t="s">
        <v>750</v>
      </c>
      <c r="AV2" s="119" t="s">
        <v>524</v>
      </c>
      <c r="AW2" s="119" t="s">
        <v>525</v>
      </c>
      <c r="AX2" s="119" t="s">
        <v>526</v>
      </c>
      <c r="AY2" s="119" t="s">
        <v>527</v>
      </c>
      <c r="AZ2" s="119" t="s">
        <v>528</v>
      </c>
      <c r="BA2" s="119" t="s">
        <v>529</v>
      </c>
      <c r="BB2" s="119" t="s">
        <v>530</v>
      </c>
      <c r="BC2" s="119" t="s">
        <v>763</v>
      </c>
      <c r="BD2" s="119" t="s">
        <v>764</v>
      </c>
      <c r="BE2" s="119" t="s">
        <v>531</v>
      </c>
      <c r="BF2" s="121" t="s">
        <v>1005</v>
      </c>
      <c r="BG2" s="120" t="s">
        <v>828</v>
      </c>
      <c r="BH2" s="120" t="s">
        <v>986</v>
      </c>
      <c r="BI2" s="120" t="s">
        <v>993</v>
      </c>
      <c r="BJ2" s="120" t="s">
        <v>987</v>
      </c>
      <c r="BK2" s="120" t="s">
        <v>988</v>
      </c>
      <c r="BL2" s="120" t="s">
        <v>989</v>
      </c>
      <c r="BM2" s="120" t="s">
        <v>990</v>
      </c>
      <c r="BN2" s="120" t="s">
        <v>991</v>
      </c>
      <c r="BO2" s="120" t="s">
        <v>992</v>
      </c>
      <c r="BP2" s="120" t="s">
        <v>985</v>
      </c>
      <c r="BQ2" s="120" t="s">
        <v>983</v>
      </c>
      <c r="BR2" s="120" t="s">
        <v>984</v>
      </c>
      <c r="BS2" s="121" t="s">
        <v>532</v>
      </c>
      <c r="BT2" s="121" t="s">
        <v>533</v>
      </c>
      <c r="BU2" s="121" t="s">
        <v>534</v>
      </c>
      <c r="BV2" s="121" t="s">
        <v>535</v>
      </c>
      <c r="BW2" s="121" t="s">
        <v>536</v>
      </c>
      <c r="BX2" s="121" t="s">
        <v>537</v>
      </c>
      <c r="BY2" s="121" t="s">
        <v>538</v>
      </c>
      <c r="BZ2" s="121" t="s">
        <v>539</v>
      </c>
      <c r="CA2" s="121" t="s">
        <v>540</v>
      </c>
      <c r="CB2" s="121" t="s">
        <v>994</v>
      </c>
      <c r="CC2" s="122" t="s">
        <v>846</v>
      </c>
      <c r="CD2" s="122" t="s">
        <v>539</v>
      </c>
      <c r="CE2" s="118" t="s">
        <v>0</v>
      </c>
      <c r="CF2" s="118" t="s">
        <v>1</v>
      </c>
      <c r="CG2" s="118" t="s">
        <v>2</v>
      </c>
      <c r="CH2" s="118" t="s">
        <v>3</v>
      </c>
      <c r="CI2" s="118" t="s">
        <v>4</v>
      </c>
      <c r="CJ2" s="118" t="s">
        <v>5</v>
      </c>
      <c r="CK2" s="118" t="s">
        <v>980</v>
      </c>
      <c r="CL2" s="120" t="s">
        <v>829</v>
      </c>
      <c r="CM2" s="122" t="s">
        <v>1085</v>
      </c>
      <c r="CN2" s="122" t="s">
        <v>6</v>
      </c>
      <c r="CO2" s="122" t="s">
        <v>7</v>
      </c>
      <c r="CP2" s="122" t="s">
        <v>8</v>
      </c>
      <c r="CQ2" s="122" t="s">
        <v>9</v>
      </c>
      <c r="CR2" s="122" t="s">
        <v>10</v>
      </c>
      <c r="CS2" s="122" t="s">
        <v>11</v>
      </c>
      <c r="CT2" s="122" t="s">
        <v>12</v>
      </c>
      <c r="CU2" s="121" t="s">
        <v>995</v>
      </c>
      <c r="CV2" s="121" t="s">
        <v>830</v>
      </c>
      <c r="CW2" s="116" t="s">
        <v>995</v>
      </c>
      <c r="CX2" s="116" t="s">
        <v>832</v>
      </c>
      <c r="CY2" s="120" t="s">
        <v>831</v>
      </c>
      <c r="CZ2" s="117" t="s">
        <v>833</v>
      </c>
      <c r="DA2" s="117" t="s">
        <v>835</v>
      </c>
      <c r="DB2" s="117" t="s">
        <v>836</v>
      </c>
      <c r="DC2" s="117" t="s">
        <v>834</v>
      </c>
      <c r="DD2" s="117" t="s">
        <v>977</v>
      </c>
      <c r="DE2" s="117" t="s">
        <v>837</v>
      </c>
      <c r="DF2" s="117" t="s">
        <v>838</v>
      </c>
      <c r="DG2" s="117" t="s">
        <v>842</v>
      </c>
      <c r="DH2" s="123" t="s">
        <v>833</v>
      </c>
      <c r="DI2" s="123" t="s">
        <v>835</v>
      </c>
      <c r="DJ2" s="123" t="s">
        <v>836</v>
      </c>
      <c r="DK2" s="123" t="s">
        <v>834</v>
      </c>
      <c r="DL2" s="123" t="s">
        <v>977</v>
      </c>
      <c r="DM2" s="123" t="s">
        <v>837</v>
      </c>
      <c r="DN2" s="123" t="s">
        <v>838</v>
      </c>
      <c r="DO2" s="123" t="s">
        <v>841</v>
      </c>
      <c r="DP2" s="118" t="s">
        <v>13</v>
      </c>
      <c r="DQ2" s="118" t="s">
        <v>14</v>
      </c>
      <c r="DR2" s="118" t="s">
        <v>15</v>
      </c>
      <c r="DS2" s="118" t="s">
        <v>16</v>
      </c>
      <c r="DT2" s="118" t="s">
        <v>17</v>
      </c>
      <c r="DU2" s="118" t="s">
        <v>18</v>
      </c>
      <c r="DV2" s="118" t="s">
        <v>19</v>
      </c>
      <c r="DW2" s="118" t="s">
        <v>20</v>
      </c>
      <c r="DX2" s="118" t="s">
        <v>21</v>
      </c>
      <c r="DY2" s="118" t="s">
        <v>22</v>
      </c>
      <c r="DZ2" s="118" t="s">
        <v>23</v>
      </c>
      <c r="EA2" s="118" t="s">
        <v>24</v>
      </c>
      <c r="EB2" s="118" t="s">
        <v>25</v>
      </c>
      <c r="EC2" s="114" t="s">
        <v>26</v>
      </c>
      <c r="ED2" s="114" t="s">
        <v>27</v>
      </c>
      <c r="EE2" s="114" t="s">
        <v>848</v>
      </c>
      <c r="EF2" s="114" t="s">
        <v>727</v>
      </c>
      <c r="EG2" s="124" t="s">
        <v>839</v>
      </c>
      <c r="EH2" s="125" t="s">
        <v>840</v>
      </c>
      <c r="EI2" s="55"/>
    </row>
    <row r="3" spans="1:139" s="155" customFormat="1" x14ac:dyDescent="0.2">
      <c r="A3" s="126">
        <v>2</v>
      </c>
      <c r="B3" s="127" t="s">
        <v>154</v>
      </c>
      <c r="C3" s="128" t="s">
        <v>587</v>
      </c>
      <c r="D3" s="128" t="s">
        <v>155</v>
      </c>
      <c r="E3" s="128" t="s">
        <v>156</v>
      </c>
      <c r="F3" s="128" t="s">
        <v>157</v>
      </c>
      <c r="G3" s="128" t="s">
        <v>158</v>
      </c>
      <c r="H3" s="128" t="s">
        <v>159</v>
      </c>
      <c r="I3" s="129" t="s">
        <v>568</v>
      </c>
      <c r="J3" s="129" t="s">
        <v>562</v>
      </c>
      <c r="K3" s="129" t="s">
        <v>44</v>
      </c>
      <c r="L3" s="129" t="s">
        <v>33</v>
      </c>
      <c r="M3" s="129" t="s">
        <v>33</v>
      </c>
      <c r="N3" s="157" t="s">
        <v>44</v>
      </c>
      <c r="O3" s="130">
        <v>629782</v>
      </c>
      <c r="P3" s="130">
        <v>1055604</v>
      </c>
      <c r="Q3" s="130">
        <v>74684</v>
      </c>
      <c r="R3" s="131">
        <v>3337599</v>
      </c>
      <c r="S3" s="132">
        <v>0.70001129554509089</v>
      </c>
      <c r="T3" s="132">
        <v>0.16094683633354395</v>
      </c>
      <c r="U3" s="132">
        <v>0.10704761117198321</v>
      </c>
      <c r="V3" s="132">
        <v>3.1994256949381877E-2</v>
      </c>
      <c r="W3" s="132">
        <v>0</v>
      </c>
      <c r="X3" s="133">
        <v>45</v>
      </c>
      <c r="Y3" s="135">
        <v>0</v>
      </c>
      <c r="Z3" s="135">
        <v>0</v>
      </c>
      <c r="AA3" s="135">
        <v>0.61403508771929827</v>
      </c>
      <c r="AB3" s="135">
        <v>0.31578947368421051</v>
      </c>
      <c r="AC3" s="135">
        <v>0</v>
      </c>
      <c r="AD3" s="135">
        <v>0</v>
      </c>
      <c r="AE3" s="135">
        <v>7.0175438596491224E-2</v>
      </c>
      <c r="AF3" s="135">
        <v>0</v>
      </c>
      <c r="AG3" s="129">
        <v>57</v>
      </c>
      <c r="AH3" s="136">
        <v>1</v>
      </c>
      <c r="AI3" s="137">
        <v>2.6666666666666665</v>
      </c>
      <c r="AJ3" s="138">
        <v>5.6842105263157894</v>
      </c>
      <c r="AK3" s="138">
        <v>7.1228070175438596</v>
      </c>
      <c r="AL3" s="139">
        <f t="shared" ref="AL3:AL8" si="0">AJ3/AK3</f>
        <v>0.79802955665024633</v>
      </c>
      <c r="AM3" s="140">
        <v>139000</v>
      </c>
      <c r="AN3" s="140">
        <v>245000</v>
      </c>
      <c r="AO3" s="139">
        <v>0.56994358422939073</v>
      </c>
      <c r="AP3" s="138">
        <v>3.9649122807017543</v>
      </c>
      <c r="AQ3" s="141">
        <v>17.403508771929825</v>
      </c>
      <c r="AR3" s="136">
        <v>0.52631578947368418</v>
      </c>
      <c r="AS3" s="136">
        <v>0.45614035087719296</v>
      </c>
      <c r="AT3" s="136">
        <v>0</v>
      </c>
      <c r="AU3" s="136">
        <v>1.7543859649122806E-2</v>
      </c>
      <c r="AV3" s="142" t="s">
        <v>44</v>
      </c>
      <c r="AW3" s="142" t="s">
        <v>44</v>
      </c>
      <c r="AX3" s="142" t="s">
        <v>44</v>
      </c>
      <c r="AY3" s="142"/>
      <c r="AZ3" s="142"/>
      <c r="BA3" s="142"/>
      <c r="BB3" s="142" t="s">
        <v>44</v>
      </c>
      <c r="BC3" s="142" t="s">
        <v>44</v>
      </c>
      <c r="BD3" s="142"/>
      <c r="BE3" s="142"/>
      <c r="BF3" s="146"/>
      <c r="BG3" s="143" t="s">
        <v>778</v>
      </c>
      <c r="BH3" s="143">
        <v>102</v>
      </c>
      <c r="BI3" s="144">
        <v>0.6071428571428571</v>
      </c>
      <c r="BJ3" s="143">
        <v>17</v>
      </c>
      <c r="BK3" s="145">
        <v>0.25</v>
      </c>
      <c r="BL3" s="145">
        <v>0.95833333333333337</v>
      </c>
      <c r="BM3" s="145">
        <v>0.25</v>
      </c>
      <c r="BN3" s="145">
        <v>0.95833333333333337</v>
      </c>
      <c r="BO3" s="143" t="s">
        <v>767</v>
      </c>
      <c r="BP3" s="143" t="s">
        <v>767</v>
      </c>
      <c r="BQ3" s="145">
        <v>0.25</v>
      </c>
      <c r="BR3" s="145">
        <v>0.95833333333333337</v>
      </c>
      <c r="BS3" s="146" t="s">
        <v>34</v>
      </c>
      <c r="BT3" s="146" t="s">
        <v>91</v>
      </c>
      <c r="BU3" s="146" t="s">
        <v>91</v>
      </c>
      <c r="BV3" s="146" t="s">
        <v>91</v>
      </c>
      <c r="BW3" s="146" t="s">
        <v>91</v>
      </c>
      <c r="BX3" s="146" t="s">
        <v>91</v>
      </c>
      <c r="BY3" s="146" t="s">
        <v>34</v>
      </c>
      <c r="BZ3" s="146" t="s">
        <v>34</v>
      </c>
      <c r="CA3" s="146" t="s">
        <v>91</v>
      </c>
      <c r="CB3" s="146" t="s">
        <v>34</v>
      </c>
      <c r="CC3" s="147" t="s">
        <v>44</v>
      </c>
      <c r="CD3" s="147" t="s">
        <v>33</v>
      </c>
      <c r="CE3" s="148"/>
      <c r="CF3" s="148"/>
      <c r="CG3" s="148" t="s">
        <v>44</v>
      </c>
      <c r="CH3" s="148"/>
      <c r="CI3" s="148"/>
      <c r="CJ3" s="148" t="s">
        <v>44</v>
      </c>
      <c r="CK3" s="148" t="s">
        <v>160</v>
      </c>
      <c r="CL3" s="143" t="s">
        <v>44</v>
      </c>
      <c r="CM3" s="149">
        <v>0.2</v>
      </c>
      <c r="CN3" s="149">
        <v>0</v>
      </c>
      <c r="CO3" s="149">
        <v>0</v>
      </c>
      <c r="CP3" s="149">
        <v>0</v>
      </c>
      <c r="CQ3" s="149">
        <v>0.1</v>
      </c>
      <c r="CR3" s="149">
        <v>0.1</v>
      </c>
      <c r="CS3" s="149">
        <v>0.5</v>
      </c>
      <c r="CT3" s="149">
        <v>0.1</v>
      </c>
      <c r="CU3" s="146" t="s">
        <v>33</v>
      </c>
      <c r="CV3" s="150"/>
      <c r="CW3" s="134" t="s">
        <v>33</v>
      </c>
      <c r="CX3" s="134"/>
      <c r="CY3" s="144">
        <v>0.2</v>
      </c>
      <c r="CZ3" s="151">
        <v>0</v>
      </c>
      <c r="DA3" s="151">
        <v>0</v>
      </c>
      <c r="DB3" s="151">
        <v>7</v>
      </c>
      <c r="DC3" s="151">
        <v>6</v>
      </c>
      <c r="DD3" s="151">
        <v>0</v>
      </c>
      <c r="DE3" s="151">
        <v>0</v>
      </c>
      <c r="DF3" s="151">
        <v>2</v>
      </c>
      <c r="DG3" s="151">
        <v>15</v>
      </c>
      <c r="DH3" s="152">
        <v>2</v>
      </c>
      <c r="DI3" s="152">
        <v>0</v>
      </c>
      <c r="DJ3" s="152">
        <v>0</v>
      </c>
      <c r="DK3" s="152">
        <v>6</v>
      </c>
      <c r="DL3" s="152">
        <v>0</v>
      </c>
      <c r="DM3" s="152">
        <v>0</v>
      </c>
      <c r="DN3" s="152">
        <v>0</v>
      </c>
      <c r="DO3" s="152">
        <v>8</v>
      </c>
      <c r="DP3" s="148" t="s">
        <v>34</v>
      </c>
      <c r="DQ3" s="148" t="s">
        <v>34</v>
      </c>
      <c r="DR3" s="148" t="s">
        <v>34</v>
      </c>
      <c r="DS3" s="148" t="s">
        <v>34</v>
      </c>
      <c r="DT3" s="148" t="s">
        <v>34</v>
      </c>
      <c r="DU3" s="148" t="s">
        <v>34</v>
      </c>
      <c r="DV3" s="148" t="s">
        <v>34</v>
      </c>
      <c r="DW3" s="148" t="s">
        <v>34</v>
      </c>
      <c r="DX3" s="148" t="s">
        <v>34</v>
      </c>
      <c r="DY3" s="148" t="s">
        <v>34</v>
      </c>
      <c r="DZ3" s="148" t="s">
        <v>34</v>
      </c>
      <c r="EA3" s="148" t="s">
        <v>34</v>
      </c>
      <c r="EB3" s="148" t="s">
        <v>34</v>
      </c>
      <c r="EC3" s="129" t="s">
        <v>44</v>
      </c>
      <c r="ED3" s="129"/>
      <c r="EE3" s="129"/>
      <c r="EF3" s="129"/>
      <c r="EG3" s="153"/>
      <c r="EH3" s="154"/>
      <c r="EI3" s="126"/>
    </row>
    <row r="4" spans="1:139" x14ac:dyDescent="0.2">
      <c r="A4" s="57">
        <v>4</v>
      </c>
      <c r="B4" s="3" t="s">
        <v>426</v>
      </c>
      <c r="C4" s="2" t="s">
        <v>427</v>
      </c>
      <c r="D4" s="2" t="s">
        <v>428</v>
      </c>
      <c r="E4" s="2" t="s">
        <v>429</v>
      </c>
      <c r="F4" s="2" t="s">
        <v>430</v>
      </c>
      <c r="G4" s="2" t="s">
        <v>431</v>
      </c>
      <c r="H4" s="2" t="s">
        <v>432</v>
      </c>
      <c r="I4" s="6" t="s">
        <v>563</v>
      </c>
      <c r="J4" s="6" t="s">
        <v>562</v>
      </c>
      <c r="K4" s="6" t="s">
        <v>44</v>
      </c>
      <c r="L4" s="6" t="s">
        <v>33</v>
      </c>
      <c r="M4" s="6" t="s">
        <v>33</v>
      </c>
      <c r="N4" s="158" t="s">
        <v>44</v>
      </c>
      <c r="O4" s="29">
        <v>429258</v>
      </c>
      <c r="P4" s="29">
        <v>963289</v>
      </c>
      <c r="Q4" s="29">
        <v>63384</v>
      </c>
      <c r="R4" s="30">
        <v>3887229</v>
      </c>
      <c r="S4" s="22">
        <v>0.88114978561849588</v>
      </c>
      <c r="T4" s="22">
        <v>3.3435642716186778E-2</v>
      </c>
      <c r="U4" s="22">
        <v>8.5414571665317379E-2</v>
      </c>
      <c r="V4" s="22">
        <v>0</v>
      </c>
      <c r="W4" s="22">
        <v>0</v>
      </c>
      <c r="X4" s="111">
        <v>30</v>
      </c>
      <c r="Y4" s="65">
        <v>0</v>
      </c>
      <c r="Z4" s="65">
        <v>0</v>
      </c>
      <c r="AA4" s="65">
        <v>6.8965517241379309E-2</v>
      </c>
      <c r="AB4" s="65">
        <v>0.93103448275862066</v>
      </c>
      <c r="AC4" s="65">
        <v>0</v>
      </c>
      <c r="AD4" s="65">
        <v>0</v>
      </c>
      <c r="AE4" s="65">
        <v>0</v>
      </c>
      <c r="AF4" s="65">
        <v>0</v>
      </c>
      <c r="AG4" s="6">
        <v>29</v>
      </c>
      <c r="AH4" s="16">
        <v>1</v>
      </c>
      <c r="AI4" s="17">
        <v>2.1724137931034484</v>
      </c>
      <c r="AJ4" s="18">
        <v>5.4137931034482758</v>
      </c>
      <c r="AK4" s="18">
        <v>6.8620689655172411</v>
      </c>
      <c r="AL4" s="15">
        <f t="shared" si="0"/>
        <v>0.78894472361809043</v>
      </c>
      <c r="AM4" s="19">
        <v>150000</v>
      </c>
      <c r="AN4" s="19">
        <v>197000</v>
      </c>
      <c r="AO4" s="15">
        <v>0.76165982456140358</v>
      </c>
      <c r="AP4" s="18">
        <v>4.6551724137931032</v>
      </c>
      <c r="AQ4" s="20">
        <v>17.689655172413794</v>
      </c>
      <c r="AR4" s="16">
        <v>0.93103448275862066</v>
      </c>
      <c r="AS4" s="16">
        <v>3.4482758620689655E-2</v>
      </c>
      <c r="AT4" s="16">
        <v>0</v>
      </c>
      <c r="AU4" s="16">
        <v>3.4482758620689655E-2</v>
      </c>
      <c r="AV4" s="8" t="s">
        <v>44</v>
      </c>
      <c r="AW4" s="8"/>
      <c r="AX4" s="8"/>
      <c r="AY4" s="8"/>
      <c r="AZ4" s="8"/>
      <c r="BA4" s="8"/>
      <c r="BB4" s="8"/>
      <c r="BC4" s="8"/>
      <c r="BD4" s="8"/>
      <c r="BE4" s="8"/>
      <c r="BF4" s="10"/>
      <c r="BG4" s="24" t="s">
        <v>780</v>
      </c>
      <c r="BH4" s="24">
        <v>78</v>
      </c>
      <c r="BI4" s="21">
        <v>0.4642857142857143</v>
      </c>
      <c r="BJ4" s="24">
        <v>13</v>
      </c>
      <c r="BK4" s="23">
        <v>0.25</v>
      </c>
      <c r="BL4" s="23">
        <v>0.79166666666666663</v>
      </c>
      <c r="BM4" s="23">
        <v>0.25</v>
      </c>
      <c r="BN4" s="23">
        <v>0.79166666666666663</v>
      </c>
      <c r="BO4" s="24" t="s">
        <v>767</v>
      </c>
      <c r="BP4" s="24" t="s">
        <v>767</v>
      </c>
      <c r="BQ4" s="24" t="s">
        <v>767</v>
      </c>
      <c r="BR4" s="24" t="s">
        <v>767</v>
      </c>
      <c r="BS4" s="10" t="s">
        <v>34</v>
      </c>
      <c r="BT4" s="10" t="s">
        <v>91</v>
      </c>
      <c r="BU4" s="10" t="s">
        <v>34</v>
      </c>
      <c r="BV4" s="10" t="s">
        <v>91</v>
      </c>
      <c r="BW4" s="10" t="s">
        <v>91</v>
      </c>
      <c r="BX4" s="10" t="s">
        <v>91</v>
      </c>
      <c r="BY4" s="10" t="s">
        <v>34</v>
      </c>
      <c r="BZ4" s="10" t="s">
        <v>91</v>
      </c>
      <c r="CA4" s="10" t="s">
        <v>91</v>
      </c>
      <c r="CB4" s="10" t="s">
        <v>91</v>
      </c>
      <c r="CC4" s="11" t="s">
        <v>44</v>
      </c>
      <c r="CD4" s="11" t="s">
        <v>33</v>
      </c>
      <c r="CE4" s="7"/>
      <c r="CF4" s="7"/>
      <c r="CG4" s="7" t="s">
        <v>44</v>
      </c>
      <c r="CH4" s="7"/>
      <c r="CI4" s="7"/>
      <c r="CJ4" s="7" t="s">
        <v>44</v>
      </c>
      <c r="CK4" s="7" t="s">
        <v>433</v>
      </c>
      <c r="CL4" s="24" t="s">
        <v>44</v>
      </c>
      <c r="CM4" s="26">
        <v>0.4</v>
      </c>
      <c r="CN4" s="26">
        <v>0</v>
      </c>
      <c r="CO4" s="26">
        <v>0.05</v>
      </c>
      <c r="CP4" s="26">
        <v>0.05</v>
      </c>
      <c r="CQ4" s="26">
        <v>0.05</v>
      </c>
      <c r="CR4" s="26">
        <v>0.1</v>
      </c>
      <c r="CS4" s="26">
        <v>0.35</v>
      </c>
      <c r="CT4" s="26">
        <v>0</v>
      </c>
      <c r="CU4" s="10" t="s">
        <v>33</v>
      </c>
      <c r="CV4" s="27"/>
      <c r="CW4" s="4" t="s">
        <v>33</v>
      </c>
      <c r="CX4" s="4"/>
      <c r="CY4" s="21">
        <v>0.3</v>
      </c>
      <c r="CZ4" s="5">
        <v>0</v>
      </c>
      <c r="DA4" s="5">
        <v>0</v>
      </c>
      <c r="DB4" s="5">
        <v>0</v>
      </c>
      <c r="DC4" s="5">
        <v>12</v>
      </c>
      <c r="DD4" s="5">
        <v>0</v>
      </c>
      <c r="DE4" s="5">
        <v>0</v>
      </c>
      <c r="DF4" s="5">
        <v>0</v>
      </c>
      <c r="DG4" s="5">
        <v>12</v>
      </c>
      <c r="DH4" s="12">
        <v>0</v>
      </c>
      <c r="DI4" s="12">
        <v>0</v>
      </c>
      <c r="DJ4" s="12">
        <v>0</v>
      </c>
      <c r="DK4" s="12">
        <v>12</v>
      </c>
      <c r="DL4" s="12">
        <v>0</v>
      </c>
      <c r="DM4" s="12">
        <v>0</v>
      </c>
      <c r="DN4" s="12">
        <v>0</v>
      </c>
      <c r="DO4" s="12">
        <v>12</v>
      </c>
      <c r="DP4" s="7" t="s">
        <v>34</v>
      </c>
      <c r="DQ4" s="7" t="s">
        <v>34</v>
      </c>
      <c r="DR4" s="7" t="s">
        <v>34</v>
      </c>
      <c r="DS4" s="7" t="s">
        <v>34</v>
      </c>
      <c r="DT4" s="7" t="s">
        <v>34</v>
      </c>
      <c r="DU4" s="7" t="s">
        <v>91</v>
      </c>
      <c r="DV4" s="7" t="s">
        <v>34</v>
      </c>
      <c r="DW4" s="7" t="s">
        <v>34</v>
      </c>
      <c r="DX4" s="7" t="s">
        <v>34</v>
      </c>
      <c r="DY4" s="7" t="s">
        <v>34</v>
      </c>
      <c r="DZ4" s="7" t="s">
        <v>34</v>
      </c>
      <c r="EA4" s="7" t="s">
        <v>34</v>
      </c>
      <c r="EB4" s="7" t="s">
        <v>34</v>
      </c>
      <c r="EC4" s="6" t="s">
        <v>44</v>
      </c>
      <c r="ED4" s="6"/>
      <c r="EE4" s="6"/>
      <c r="EF4" s="6"/>
      <c r="EG4" s="63" t="s">
        <v>854</v>
      </c>
      <c r="EH4" s="64" t="s">
        <v>855</v>
      </c>
      <c r="EI4" s="57" t="s">
        <v>728</v>
      </c>
    </row>
    <row r="5" spans="1:139" x14ac:dyDescent="0.2">
      <c r="A5" s="57">
        <v>19</v>
      </c>
      <c r="B5" s="3" t="s">
        <v>586</v>
      </c>
      <c r="C5" s="2" t="s">
        <v>1051</v>
      </c>
      <c r="D5" s="2" t="s">
        <v>1052</v>
      </c>
      <c r="E5" s="2" t="s">
        <v>1053</v>
      </c>
      <c r="F5" s="2" t="s">
        <v>1054</v>
      </c>
      <c r="G5" s="2" t="s">
        <v>1055</v>
      </c>
      <c r="H5" s="2" t="s">
        <v>1056</v>
      </c>
      <c r="I5" s="6" t="s">
        <v>580</v>
      </c>
      <c r="J5" s="6" t="s">
        <v>562</v>
      </c>
      <c r="K5" s="6" t="s">
        <v>44</v>
      </c>
      <c r="L5" s="6" t="s">
        <v>33</v>
      </c>
      <c r="M5" s="6" t="s">
        <v>33</v>
      </c>
      <c r="N5" s="158" t="s">
        <v>44</v>
      </c>
      <c r="O5" s="29">
        <v>601143</v>
      </c>
      <c r="P5" s="29">
        <v>946731</v>
      </c>
      <c r="Q5" s="29">
        <v>69776</v>
      </c>
      <c r="R5" s="30">
        <v>4850755</v>
      </c>
      <c r="S5" s="22">
        <v>0.57668012505269794</v>
      </c>
      <c r="T5" s="22">
        <v>0.24852337419638798</v>
      </c>
      <c r="U5" s="22">
        <v>0.17479650075091405</v>
      </c>
      <c r="V5" s="22">
        <v>0</v>
      </c>
      <c r="W5" s="22">
        <v>0</v>
      </c>
      <c r="X5" s="111">
        <v>29</v>
      </c>
      <c r="Y5" s="65">
        <v>0</v>
      </c>
      <c r="Z5" s="65">
        <v>0</v>
      </c>
      <c r="AA5" s="65">
        <v>0.36538461538461536</v>
      </c>
      <c r="AB5" s="65">
        <v>0.63461538461538458</v>
      </c>
      <c r="AC5" s="65">
        <v>0</v>
      </c>
      <c r="AD5" s="65">
        <v>0</v>
      </c>
      <c r="AE5" s="65">
        <v>0</v>
      </c>
      <c r="AF5" s="65">
        <v>0</v>
      </c>
      <c r="AG5" s="6">
        <v>36</v>
      </c>
      <c r="AH5" s="16">
        <v>0.69230769230769229</v>
      </c>
      <c r="AI5" s="17">
        <v>3.5277777777777777</v>
      </c>
      <c r="AJ5" s="18">
        <v>11.596153846153847</v>
      </c>
      <c r="AK5" s="18">
        <v>10.423076923076923</v>
      </c>
      <c r="AL5" s="15">
        <f t="shared" si="0"/>
        <v>1.1125461254612545</v>
      </c>
      <c r="AM5" s="19">
        <v>361000</v>
      </c>
      <c r="AN5" s="19">
        <v>413000</v>
      </c>
      <c r="AO5" s="15">
        <v>0.87415026775320137</v>
      </c>
      <c r="AP5" s="18">
        <v>3.5</v>
      </c>
      <c r="AQ5" s="20">
        <v>25.314285714285713</v>
      </c>
      <c r="AR5" s="16">
        <v>0.65384615384615385</v>
      </c>
      <c r="AS5" s="16">
        <v>0</v>
      </c>
      <c r="AT5" s="16">
        <v>0.34615384615384615</v>
      </c>
      <c r="AU5" s="16">
        <v>0</v>
      </c>
      <c r="AV5" s="8" t="s">
        <v>44</v>
      </c>
      <c r="AW5" s="8" t="s">
        <v>44</v>
      </c>
      <c r="AX5" s="8" t="s">
        <v>44</v>
      </c>
      <c r="AY5" s="8" t="s">
        <v>44</v>
      </c>
      <c r="AZ5" s="8" t="s">
        <v>44</v>
      </c>
      <c r="BA5" s="8" t="s">
        <v>44</v>
      </c>
      <c r="BB5" s="8" t="s">
        <v>44</v>
      </c>
      <c r="BC5" s="8" t="s">
        <v>44</v>
      </c>
      <c r="BD5" s="8" t="s">
        <v>44</v>
      </c>
      <c r="BE5" s="8"/>
      <c r="BF5" s="10"/>
      <c r="BG5" s="24" t="s">
        <v>1057</v>
      </c>
      <c r="BH5" s="24">
        <v>91.5</v>
      </c>
      <c r="BI5" s="21">
        <v>0.54459999999999997</v>
      </c>
      <c r="BJ5" s="24">
        <v>15.5</v>
      </c>
      <c r="BK5" s="23">
        <v>0.25</v>
      </c>
      <c r="BL5" s="23">
        <v>0.89583333333333337</v>
      </c>
      <c r="BM5" s="23">
        <v>0.3125</v>
      </c>
      <c r="BN5" s="23">
        <v>0.89583333333333337</v>
      </c>
      <c r="BO5" s="24" t="s">
        <v>767</v>
      </c>
      <c r="BP5" s="24" t="s">
        <v>767</v>
      </c>
      <c r="BQ5" s="24" t="s">
        <v>767</v>
      </c>
      <c r="BR5" s="24" t="s">
        <v>767</v>
      </c>
      <c r="BS5" s="10" t="s">
        <v>35</v>
      </c>
      <c r="BT5" s="10" t="s">
        <v>91</v>
      </c>
      <c r="BU5" s="10" t="s">
        <v>91</v>
      </c>
      <c r="BV5" s="10" t="s">
        <v>91</v>
      </c>
      <c r="BW5" s="10" t="s">
        <v>91</v>
      </c>
      <c r="BX5" s="10" t="s">
        <v>91</v>
      </c>
      <c r="BY5" s="10" t="s">
        <v>35</v>
      </c>
      <c r="BZ5" s="10" t="s">
        <v>91</v>
      </c>
      <c r="CA5" s="10" t="s">
        <v>91</v>
      </c>
      <c r="CB5" s="10" t="s">
        <v>91</v>
      </c>
      <c r="CC5" s="11" t="s">
        <v>44</v>
      </c>
      <c r="CD5" s="11" t="s">
        <v>33</v>
      </c>
      <c r="CE5" s="7"/>
      <c r="CF5" s="7"/>
      <c r="CG5" s="7" t="s">
        <v>44</v>
      </c>
      <c r="CH5" s="7"/>
      <c r="CI5" s="7"/>
      <c r="CJ5" s="7"/>
      <c r="CK5" s="7"/>
      <c r="CL5" s="24" t="s">
        <v>44</v>
      </c>
      <c r="CM5" s="26">
        <v>0.6</v>
      </c>
      <c r="CN5" s="26">
        <v>0.02</v>
      </c>
      <c r="CO5" s="26">
        <v>0.2</v>
      </c>
      <c r="CP5" s="26">
        <v>0.03</v>
      </c>
      <c r="CQ5" s="26">
        <v>0.02</v>
      </c>
      <c r="CR5" s="26">
        <v>0.1</v>
      </c>
      <c r="CS5" s="26">
        <v>0.03</v>
      </c>
      <c r="CT5" s="26">
        <v>0</v>
      </c>
      <c r="CU5" s="10" t="s">
        <v>33</v>
      </c>
      <c r="CV5" s="27"/>
      <c r="CW5" s="4" t="s">
        <v>33</v>
      </c>
      <c r="CX5" s="4"/>
      <c r="CY5" s="21">
        <v>0.25</v>
      </c>
      <c r="CZ5" s="5">
        <v>0</v>
      </c>
      <c r="DA5" s="5">
        <v>0</v>
      </c>
      <c r="DB5" s="5">
        <v>0</v>
      </c>
      <c r="DC5" s="5">
        <v>3</v>
      </c>
      <c r="DD5" s="5">
        <v>0</v>
      </c>
      <c r="DE5" s="5">
        <v>0</v>
      </c>
      <c r="DF5" s="5">
        <v>0</v>
      </c>
      <c r="DG5" s="5">
        <v>3</v>
      </c>
      <c r="DH5" s="12">
        <v>0</v>
      </c>
      <c r="DI5" s="12">
        <v>0</v>
      </c>
      <c r="DJ5" s="12">
        <v>0</v>
      </c>
      <c r="DK5" s="12">
        <v>3</v>
      </c>
      <c r="DL5" s="12">
        <v>0</v>
      </c>
      <c r="DM5" s="12">
        <v>0</v>
      </c>
      <c r="DN5" s="12">
        <v>0</v>
      </c>
      <c r="DO5" s="12">
        <v>3</v>
      </c>
      <c r="DP5" s="7" t="s">
        <v>35</v>
      </c>
      <c r="DQ5" s="7" t="s">
        <v>35</v>
      </c>
      <c r="DR5" s="7" t="s">
        <v>35</v>
      </c>
      <c r="DS5" s="7" t="s">
        <v>35</v>
      </c>
      <c r="DT5" s="7" t="s">
        <v>35</v>
      </c>
      <c r="DU5" s="7" t="s">
        <v>91</v>
      </c>
      <c r="DV5" s="7" t="s">
        <v>35</v>
      </c>
      <c r="DW5" s="7" t="s">
        <v>35</v>
      </c>
      <c r="DX5" s="7" t="s">
        <v>35</v>
      </c>
      <c r="DY5" s="7" t="s">
        <v>35</v>
      </c>
      <c r="DZ5" s="7" t="s">
        <v>35</v>
      </c>
      <c r="EA5" s="7" t="s">
        <v>35</v>
      </c>
      <c r="EB5" s="7" t="s">
        <v>35</v>
      </c>
      <c r="EC5" s="6" t="s">
        <v>44</v>
      </c>
      <c r="ED5" s="6"/>
      <c r="EE5" s="6"/>
      <c r="EF5" s="6"/>
      <c r="EG5" s="63" t="s">
        <v>1058</v>
      </c>
      <c r="EH5" s="64" t="s">
        <v>1059</v>
      </c>
      <c r="EI5" s="57"/>
    </row>
    <row r="6" spans="1:139" x14ac:dyDescent="0.2">
      <c r="A6" s="57">
        <v>20</v>
      </c>
      <c r="B6" s="3" t="s">
        <v>594</v>
      </c>
      <c r="C6" s="2" t="s">
        <v>389</v>
      </c>
      <c r="D6" s="2" t="s">
        <v>996</v>
      </c>
      <c r="E6" s="2"/>
      <c r="F6" s="2" t="s">
        <v>1004</v>
      </c>
      <c r="G6" s="2" t="s">
        <v>390</v>
      </c>
      <c r="H6" s="2" t="s">
        <v>391</v>
      </c>
      <c r="I6" s="6" t="s">
        <v>580</v>
      </c>
      <c r="J6" s="6" t="s">
        <v>562</v>
      </c>
      <c r="K6" s="6" t="s">
        <v>44</v>
      </c>
      <c r="L6" s="6" t="s">
        <v>33</v>
      </c>
      <c r="M6" s="6" t="s">
        <v>33</v>
      </c>
      <c r="N6" s="158" t="s">
        <v>44</v>
      </c>
      <c r="O6" s="29">
        <v>130118</v>
      </c>
      <c r="P6" s="29">
        <v>352286</v>
      </c>
      <c r="Q6" s="29">
        <v>23850</v>
      </c>
      <c r="R6" s="30">
        <v>2235313</v>
      </c>
      <c r="S6" s="22">
        <v>0.57489980150430831</v>
      </c>
      <c r="T6" s="22">
        <v>0.16351669766158028</v>
      </c>
      <c r="U6" s="22">
        <v>0.14526466763267604</v>
      </c>
      <c r="V6" s="22">
        <v>0.11631883320143532</v>
      </c>
      <c r="W6" s="22">
        <v>0</v>
      </c>
      <c r="X6" s="111">
        <v>15</v>
      </c>
      <c r="Y6" s="65">
        <v>8.3333333333333329E-2</v>
      </c>
      <c r="Z6" s="65">
        <v>0.22222222222222221</v>
      </c>
      <c r="AA6" s="65">
        <v>0.1388888888888889</v>
      </c>
      <c r="AB6" s="65">
        <v>0.55555555555555558</v>
      </c>
      <c r="AC6" s="65">
        <v>0</v>
      </c>
      <c r="AD6" s="65">
        <v>0</v>
      </c>
      <c r="AE6" s="65">
        <v>0</v>
      </c>
      <c r="AF6" s="65">
        <v>0</v>
      </c>
      <c r="AG6" s="6">
        <v>12</v>
      </c>
      <c r="AH6" s="16">
        <v>0.33333333333333331</v>
      </c>
      <c r="AI6" s="17">
        <v>2.1666666666666665</v>
      </c>
      <c r="AJ6" s="18">
        <v>6.75</v>
      </c>
      <c r="AK6" s="18">
        <v>10.083333333333334</v>
      </c>
      <c r="AL6" s="15">
        <f t="shared" si="0"/>
        <v>0.66942148760330578</v>
      </c>
      <c r="AM6" s="19">
        <v>94000</v>
      </c>
      <c r="AN6" s="19">
        <v>386000</v>
      </c>
      <c r="AO6" s="15">
        <v>0.24393942446043163</v>
      </c>
      <c r="AP6" s="18">
        <v>3.5555555555555554</v>
      </c>
      <c r="AQ6" s="20">
        <v>20.76</v>
      </c>
      <c r="AR6" s="16">
        <v>0</v>
      </c>
      <c r="AS6" s="16">
        <v>0.30555555555555558</v>
      </c>
      <c r="AT6" s="16">
        <v>0.66666666666666663</v>
      </c>
      <c r="AU6" s="16">
        <v>2.7777777777777776E-2</v>
      </c>
      <c r="AV6" s="8" t="s">
        <v>44</v>
      </c>
      <c r="AW6" s="8" t="s">
        <v>44</v>
      </c>
      <c r="AX6" s="8" t="s">
        <v>44</v>
      </c>
      <c r="AY6" s="8" t="s">
        <v>44</v>
      </c>
      <c r="AZ6" s="8" t="s">
        <v>44</v>
      </c>
      <c r="BA6" s="8" t="s">
        <v>44</v>
      </c>
      <c r="BB6" s="8" t="s">
        <v>44</v>
      </c>
      <c r="BC6" s="8" t="s">
        <v>44</v>
      </c>
      <c r="BD6" s="8" t="s">
        <v>44</v>
      </c>
      <c r="BE6" s="8"/>
      <c r="BF6" s="10"/>
      <c r="BG6" s="24" t="s">
        <v>785</v>
      </c>
      <c r="BH6" s="24">
        <v>60</v>
      </c>
      <c r="BI6" s="21">
        <v>0.35714285714285715</v>
      </c>
      <c r="BJ6" s="24">
        <v>12</v>
      </c>
      <c r="BK6" s="23">
        <v>0.25</v>
      </c>
      <c r="BL6" s="23">
        <v>0.75</v>
      </c>
      <c r="BM6" s="24" t="s">
        <v>767</v>
      </c>
      <c r="BN6" s="24" t="s">
        <v>767</v>
      </c>
      <c r="BO6" s="24" t="s">
        <v>767</v>
      </c>
      <c r="BP6" s="24" t="s">
        <v>767</v>
      </c>
      <c r="BQ6" s="24" t="s">
        <v>767</v>
      </c>
      <c r="BR6" s="24" t="s">
        <v>767</v>
      </c>
      <c r="BS6" s="10" t="s">
        <v>34</v>
      </c>
      <c r="BT6" s="10" t="s">
        <v>91</v>
      </c>
      <c r="BU6" s="10" t="s">
        <v>91</v>
      </c>
      <c r="BV6" s="10" t="s">
        <v>91</v>
      </c>
      <c r="BW6" s="10" t="s">
        <v>91</v>
      </c>
      <c r="BX6" s="10" t="s">
        <v>91</v>
      </c>
      <c r="BY6" s="10" t="s">
        <v>34</v>
      </c>
      <c r="BZ6" s="10" t="s">
        <v>34</v>
      </c>
      <c r="CA6" s="10" t="s">
        <v>91</v>
      </c>
      <c r="CB6" s="10" t="s">
        <v>91</v>
      </c>
      <c r="CC6" s="11" t="s">
        <v>44</v>
      </c>
      <c r="CD6" s="11" t="s">
        <v>44</v>
      </c>
      <c r="CE6" s="7"/>
      <c r="CF6" s="7"/>
      <c r="CG6" s="7" t="s">
        <v>44</v>
      </c>
      <c r="CH6" s="7"/>
      <c r="CI6" s="7" t="s">
        <v>44</v>
      </c>
      <c r="CJ6" s="7" t="s">
        <v>44</v>
      </c>
      <c r="CK6" s="7"/>
      <c r="CL6" s="24" t="s">
        <v>44</v>
      </c>
      <c r="CM6" s="26">
        <v>0.25</v>
      </c>
      <c r="CN6" s="26">
        <v>0</v>
      </c>
      <c r="CO6" s="26">
        <v>0</v>
      </c>
      <c r="CP6" s="26">
        <v>0.1</v>
      </c>
      <c r="CQ6" s="26">
        <v>0.2</v>
      </c>
      <c r="CR6" s="26">
        <v>0.25</v>
      </c>
      <c r="CS6" s="26">
        <v>0.2</v>
      </c>
      <c r="CT6" s="26">
        <v>0</v>
      </c>
      <c r="CU6" s="10" t="s">
        <v>33</v>
      </c>
      <c r="CV6" s="27"/>
      <c r="CW6" s="4" t="s">
        <v>33</v>
      </c>
      <c r="CX6" s="4"/>
      <c r="CY6" s="21">
        <v>0.25</v>
      </c>
      <c r="CZ6" s="5">
        <v>0</v>
      </c>
      <c r="DA6" s="5">
        <v>7</v>
      </c>
      <c r="DB6" s="5">
        <v>10</v>
      </c>
      <c r="DC6" s="5">
        <v>0</v>
      </c>
      <c r="DD6" s="5">
        <v>0</v>
      </c>
      <c r="DE6" s="5">
        <v>0</v>
      </c>
      <c r="DF6" s="5">
        <v>0</v>
      </c>
      <c r="DG6" s="5">
        <v>17</v>
      </c>
      <c r="DH6" s="12">
        <v>2</v>
      </c>
      <c r="DI6" s="12">
        <v>6</v>
      </c>
      <c r="DJ6" s="12">
        <v>5</v>
      </c>
      <c r="DK6" s="12">
        <v>5</v>
      </c>
      <c r="DL6" s="12">
        <v>0</v>
      </c>
      <c r="DM6" s="12">
        <v>0</v>
      </c>
      <c r="DN6" s="12">
        <v>0</v>
      </c>
      <c r="DO6" s="12">
        <v>18</v>
      </c>
      <c r="DP6" s="7" t="s">
        <v>34</v>
      </c>
      <c r="DQ6" s="7" t="s">
        <v>35</v>
      </c>
      <c r="DR6" s="7" t="s">
        <v>34</v>
      </c>
      <c r="DS6" s="7" t="s">
        <v>34</v>
      </c>
      <c r="DT6" s="7" t="s">
        <v>34</v>
      </c>
      <c r="DU6" s="7" t="s">
        <v>34</v>
      </c>
      <c r="DV6" s="7" t="s">
        <v>34</v>
      </c>
      <c r="DW6" s="7" t="s">
        <v>34</v>
      </c>
      <c r="DX6" s="7" t="s">
        <v>34</v>
      </c>
      <c r="DY6" s="7" t="s">
        <v>34</v>
      </c>
      <c r="DZ6" s="7" t="s">
        <v>34</v>
      </c>
      <c r="EA6" s="7" t="s">
        <v>34</v>
      </c>
      <c r="EB6" s="7" t="s">
        <v>34</v>
      </c>
      <c r="EC6" s="6" t="s">
        <v>44</v>
      </c>
      <c r="ED6" s="6" t="s">
        <v>44</v>
      </c>
      <c r="EE6" s="6"/>
      <c r="EF6" s="6"/>
      <c r="EG6" s="63" t="s">
        <v>865</v>
      </c>
      <c r="EH6" s="64" t="s">
        <v>866</v>
      </c>
      <c r="EI6" s="57"/>
    </row>
    <row r="7" spans="1:139" x14ac:dyDescent="0.2">
      <c r="A7" s="57">
        <v>40</v>
      </c>
      <c r="B7" s="3" t="s">
        <v>254</v>
      </c>
      <c r="C7" s="2" t="s">
        <v>255</v>
      </c>
      <c r="D7" s="2" t="s">
        <v>256</v>
      </c>
      <c r="E7" s="2" t="s">
        <v>257</v>
      </c>
      <c r="F7" s="2" t="s">
        <v>258</v>
      </c>
      <c r="G7" s="2" t="s">
        <v>259</v>
      </c>
      <c r="H7" s="2" t="s">
        <v>260</v>
      </c>
      <c r="I7" s="6" t="s">
        <v>572</v>
      </c>
      <c r="J7" s="6" t="s">
        <v>562</v>
      </c>
      <c r="K7" s="6" t="s">
        <v>44</v>
      </c>
      <c r="L7" s="6" t="s">
        <v>33</v>
      </c>
      <c r="M7" s="6" t="s">
        <v>33</v>
      </c>
      <c r="N7" s="158" t="s">
        <v>44</v>
      </c>
      <c r="O7" s="29">
        <v>47627</v>
      </c>
      <c r="P7" s="29">
        <v>130570</v>
      </c>
      <c r="Q7" s="29">
        <v>10636</v>
      </c>
      <c r="R7" s="30">
        <v>671525</v>
      </c>
      <c r="S7" s="22">
        <v>0.82020624697516842</v>
      </c>
      <c r="T7" s="22">
        <v>0.10005435389598302</v>
      </c>
      <c r="U7" s="22">
        <v>7.9739399128848518E-2</v>
      </c>
      <c r="V7" s="22">
        <v>0</v>
      </c>
      <c r="W7" s="22">
        <v>0</v>
      </c>
      <c r="X7" s="111">
        <v>12</v>
      </c>
      <c r="Y7" s="65">
        <v>9.0909090909090912E-2</v>
      </c>
      <c r="Z7" s="65">
        <v>9.0909090909090912E-2</v>
      </c>
      <c r="AA7" s="65">
        <v>0.81818181818181823</v>
      </c>
      <c r="AB7" s="65">
        <v>0</v>
      </c>
      <c r="AC7" s="65">
        <v>0</v>
      </c>
      <c r="AD7" s="65">
        <v>0</v>
      </c>
      <c r="AE7" s="65">
        <v>0</v>
      </c>
      <c r="AF7" s="65">
        <v>0</v>
      </c>
      <c r="AG7" s="6">
        <v>11</v>
      </c>
      <c r="AH7" s="16">
        <v>1</v>
      </c>
      <c r="AI7" s="17">
        <v>2.7272727272727271</v>
      </c>
      <c r="AJ7" s="18">
        <v>6.2727272727272725</v>
      </c>
      <c r="AK7" s="18">
        <v>4.8181818181818183</v>
      </c>
      <c r="AL7" s="15">
        <f t="shared" si="0"/>
        <v>1.3018867924528301</v>
      </c>
      <c r="AM7" s="19">
        <v>94000</v>
      </c>
      <c r="AN7" s="19">
        <v>141000</v>
      </c>
      <c r="AO7" s="15">
        <v>0.66465032258064505</v>
      </c>
      <c r="AP7" s="18">
        <v>3.4545454545454546</v>
      </c>
      <c r="AQ7" s="20">
        <v>16.636363636363637</v>
      </c>
      <c r="AR7" s="16">
        <v>0.54545454545454541</v>
      </c>
      <c r="AS7" s="16">
        <v>0.36363636363636365</v>
      </c>
      <c r="AT7" s="16">
        <v>9.0909090909090912E-2</v>
      </c>
      <c r="AU7" s="16">
        <v>0</v>
      </c>
      <c r="AV7" s="8"/>
      <c r="AW7" s="8" t="s">
        <v>44</v>
      </c>
      <c r="AX7" s="8" t="s">
        <v>44</v>
      </c>
      <c r="AY7" s="8"/>
      <c r="AZ7" s="8"/>
      <c r="BA7" s="8"/>
      <c r="BB7" s="8"/>
      <c r="BC7" s="8"/>
      <c r="BD7" s="8"/>
      <c r="BE7" s="8"/>
      <c r="BF7" s="10"/>
      <c r="BG7" s="24" t="s">
        <v>794</v>
      </c>
      <c r="BH7" s="24">
        <v>65.000000000000014</v>
      </c>
      <c r="BI7" s="21">
        <v>0.38690476190476197</v>
      </c>
      <c r="BJ7" s="24">
        <v>13.000000000000002</v>
      </c>
      <c r="BK7" s="23">
        <v>0.16666666666666666</v>
      </c>
      <c r="BL7" s="23">
        <v>0.70833333333333337</v>
      </c>
      <c r="BM7" s="24" t="s">
        <v>767</v>
      </c>
      <c r="BN7" s="24" t="s">
        <v>767</v>
      </c>
      <c r="BO7" s="24" t="s">
        <v>767</v>
      </c>
      <c r="BP7" s="24" t="s">
        <v>767</v>
      </c>
      <c r="BQ7" s="24" t="s">
        <v>767</v>
      </c>
      <c r="BR7" s="24" t="s">
        <v>767</v>
      </c>
      <c r="BS7" s="10" t="s">
        <v>91</v>
      </c>
      <c r="BT7" s="10" t="s">
        <v>91</v>
      </c>
      <c r="BU7" s="10" t="s">
        <v>91</v>
      </c>
      <c r="BV7" s="10" t="s">
        <v>91</v>
      </c>
      <c r="BW7" s="10" t="s">
        <v>91</v>
      </c>
      <c r="BX7" s="10" t="s">
        <v>91</v>
      </c>
      <c r="BY7" s="10" t="s">
        <v>91</v>
      </c>
      <c r="BZ7" s="10" t="s">
        <v>34</v>
      </c>
      <c r="CA7" s="10" t="s">
        <v>91</v>
      </c>
      <c r="CB7" s="10" t="s">
        <v>91</v>
      </c>
      <c r="CC7" s="11" t="s">
        <v>33</v>
      </c>
      <c r="CD7" s="11" t="s">
        <v>44</v>
      </c>
      <c r="CE7" s="7"/>
      <c r="CF7" s="7"/>
      <c r="CG7" s="7"/>
      <c r="CH7" s="7" t="s">
        <v>44</v>
      </c>
      <c r="CI7" s="7"/>
      <c r="CJ7" s="7"/>
      <c r="CK7" s="7"/>
      <c r="CL7" s="24" t="s">
        <v>44</v>
      </c>
      <c r="CM7" s="26">
        <v>0.05</v>
      </c>
      <c r="CN7" s="26">
        <v>0</v>
      </c>
      <c r="CO7" s="26">
        <v>0</v>
      </c>
      <c r="CP7" s="26">
        <v>0.05</v>
      </c>
      <c r="CQ7" s="26">
        <v>0.3</v>
      </c>
      <c r="CR7" s="26">
        <v>0.15</v>
      </c>
      <c r="CS7" s="26">
        <v>0.4</v>
      </c>
      <c r="CT7" s="26">
        <v>0.05</v>
      </c>
      <c r="CU7" s="10" t="s">
        <v>33</v>
      </c>
      <c r="CV7" s="27"/>
      <c r="CW7" s="4" t="s">
        <v>44</v>
      </c>
      <c r="CX7" s="4" t="s">
        <v>261</v>
      </c>
      <c r="CY7" s="21">
        <v>0.05</v>
      </c>
      <c r="CZ7" s="5">
        <v>2</v>
      </c>
      <c r="DA7" s="5">
        <v>0</v>
      </c>
      <c r="DB7" s="5">
        <v>0</v>
      </c>
      <c r="DC7" s="5">
        <v>4</v>
      </c>
      <c r="DD7" s="5">
        <v>0</v>
      </c>
      <c r="DE7" s="5">
        <v>0</v>
      </c>
      <c r="DF7" s="5">
        <v>0</v>
      </c>
      <c r="DG7" s="5">
        <v>6</v>
      </c>
      <c r="DH7" s="12">
        <v>0</v>
      </c>
      <c r="DI7" s="12">
        <v>0</v>
      </c>
      <c r="DJ7" s="12">
        <v>0</v>
      </c>
      <c r="DK7" s="12">
        <v>6</v>
      </c>
      <c r="DL7" s="12">
        <v>0</v>
      </c>
      <c r="DM7" s="12">
        <v>0</v>
      </c>
      <c r="DN7" s="12">
        <v>0</v>
      </c>
      <c r="DO7" s="12">
        <v>6</v>
      </c>
      <c r="DP7" s="7" t="s">
        <v>34</v>
      </c>
      <c r="DQ7" s="7" t="s">
        <v>91</v>
      </c>
      <c r="DR7" s="7" t="s">
        <v>34</v>
      </c>
      <c r="DS7" s="7" t="s">
        <v>34</v>
      </c>
      <c r="DT7" s="7" t="s">
        <v>34</v>
      </c>
      <c r="DU7" s="7" t="s">
        <v>91</v>
      </c>
      <c r="DV7" s="7" t="s">
        <v>34</v>
      </c>
      <c r="DW7" s="7" t="s">
        <v>34</v>
      </c>
      <c r="DX7" s="7" t="s">
        <v>34</v>
      </c>
      <c r="DY7" s="7" t="s">
        <v>34</v>
      </c>
      <c r="DZ7" s="7" t="s">
        <v>34</v>
      </c>
      <c r="EA7" s="7" t="s">
        <v>91</v>
      </c>
      <c r="EB7" s="7" t="s">
        <v>34</v>
      </c>
      <c r="EC7" s="6" t="s">
        <v>44</v>
      </c>
      <c r="ED7" s="6"/>
      <c r="EE7" s="6" t="s">
        <v>44</v>
      </c>
      <c r="EF7" s="6"/>
      <c r="EG7" s="63" t="s">
        <v>887</v>
      </c>
      <c r="EH7" s="64" t="s">
        <v>888</v>
      </c>
      <c r="EI7" s="57"/>
    </row>
    <row r="8" spans="1:139" x14ac:dyDescent="0.2">
      <c r="A8" s="57">
        <v>41</v>
      </c>
      <c r="B8" s="3" t="s">
        <v>483</v>
      </c>
      <c r="C8" s="2" t="s">
        <v>484</v>
      </c>
      <c r="D8" s="2" t="s">
        <v>485</v>
      </c>
      <c r="E8" s="2" t="s">
        <v>486</v>
      </c>
      <c r="F8" s="2" t="s">
        <v>487</v>
      </c>
      <c r="G8" s="2" t="s">
        <v>488</v>
      </c>
      <c r="H8" s="2" t="s">
        <v>489</v>
      </c>
      <c r="I8" s="6" t="s">
        <v>572</v>
      </c>
      <c r="J8" s="6" t="s">
        <v>562</v>
      </c>
      <c r="K8" s="6" t="s">
        <v>44</v>
      </c>
      <c r="L8" s="6" t="s">
        <v>33</v>
      </c>
      <c r="M8" s="6" t="s">
        <v>33</v>
      </c>
      <c r="N8" s="158" t="s">
        <v>44</v>
      </c>
      <c r="O8" s="29">
        <v>31131</v>
      </c>
      <c r="P8" s="29">
        <v>175422</v>
      </c>
      <c r="Q8" s="29">
        <v>16523</v>
      </c>
      <c r="R8" s="30">
        <v>680117</v>
      </c>
      <c r="S8" s="22">
        <v>0.91714513826297539</v>
      </c>
      <c r="T8" s="22">
        <v>8.2854861737024665E-2</v>
      </c>
      <c r="U8" s="22">
        <v>0</v>
      </c>
      <c r="V8" s="22">
        <v>0</v>
      </c>
      <c r="W8" s="22">
        <v>0</v>
      </c>
      <c r="X8" s="111">
        <v>17</v>
      </c>
      <c r="Y8" s="65">
        <v>0</v>
      </c>
      <c r="Z8" s="65">
        <v>0</v>
      </c>
      <c r="AA8" s="65">
        <v>1</v>
      </c>
      <c r="AB8" s="65">
        <v>0</v>
      </c>
      <c r="AC8" s="65">
        <v>0</v>
      </c>
      <c r="AD8" s="65">
        <v>0</v>
      </c>
      <c r="AE8" s="65">
        <v>0</v>
      </c>
      <c r="AF8" s="65">
        <v>0</v>
      </c>
      <c r="AG8" s="6">
        <v>12</v>
      </c>
      <c r="AH8" s="16">
        <v>1</v>
      </c>
      <c r="AI8" s="17">
        <v>2.5</v>
      </c>
      <c r="AJ8" s="18">
        <v>5.916666666666667</v>
      </c>
      <c r="AK8" s="18">
        <v>5</v>
      </c>
      <c r="AL8" s="15">
        <f t="shared" si="0"/>
        <v>1.1833333333333333</v>
      </c>
      <c r="AM8" s="19">
        <v>98000</v>
      </c>
      <c r="AN8" s="19">
        <v>150000</v>
      </c>
      <c r="AO8" s="15">
        <v>0.65122111111111114</v>
      </c>
      <c r="AP8" s="18">
        <v>3.5</v>
      </c>
      <c r="AQ8" s="20">
        <v>18.666666666666668</v>
      </c>
      <c r="AR8" s="16">
        <v>0</v>
      </c>
      <c r="AS8" s="16">
        <v>0.41666666666666669</v>
      </c>
      <c r="AT8" s="16">
        <v>0.58333333333333337</v>
      </c>
      <c r="AU8" s="16">
        <v>0</v>
      </c>
      <c r="AV8" s="8"/>
      <c r="AW8" s="8" t="s">
        <v>44</v>
      </c>
      <c r="AX8" s="8" t="s">
        <v>44</v>
      </c>
      <c r="AY8" s="8"/>
      <c r="AZ8" s="8"/>
      <c r="BA8" s="8"/>
      <c r="BB8" s="8"/>
      <c r="BC8" s="8"/>
      <c r="BD8" s="8"/>
      <c r="BE8" s="8"/>
      <c r="BF8" s="10"/>
      <c r="BG8" s="24" t="s">
        <v>795</v>
      </c>
      <c r="BH8" s="24">
        <v>60</v>
      </c>
      <c r="BI8" s="21">
        <v>0.35714285714285715</v>
      </c>
      <c r="BJ8" s="24">
        <v>12</v>
      </c>
      <c r="BK8" s="23">
        <v>0.25</v>
      </c>
      <c r="BL8" s="23">
        <v>0.75</v>
      </c>
      <c r="BM8" s="24" t="s">
        <v>767</v>
      </c>
      <c r="BN8" s="24" t="s">
        <v>767</v>
      </c>
      <c r="BO8" s="24" t="s">
        <v>767</v>
      </c>
      <c r="BP8" s="24" t="s">
        <v>767</v>
      </c>
      <c r="BQ8" s="24" t="s">
        <v>767</v>
      </c>
      <c r="BR8" s="24" t="s">
        <v>767</v>
      </c>
      <c r="BS8" s="10" t="s">
        <v>91</v>
      </c>
      <c r="BT8" s="10" t="s">
        <v>91</v>
      </c>
      <c r="BU8" s="10" t="s">
        <v>91</v>
      </c>
      <c r="BV8" s="10" t="s">
        <v>91</v>
      </c>
      <c r="BW8" s="10" t="s">
        <v>91</v>
      </c>
      <c r="BX8" s="10" t="s">
        <v>91</v>
      </c>
      <c r="BY8" s="10" t="s">
        <v>91</v>
      </c>
      <c r="BZ8" s="10" t="s">
        <v>34</v>
      </c>
      <c r="CA8" s="10" t="s">
        <v>91</v>
      </c>
      <c r="CB8" s="10" t="s">
        <v>91</v>
      </c>
      <c r="CC8" s="11" t="s">
        <v>33</v>
      </c>
      <c r="CD8" s="11" t="s">
        <v>44</v>
      </c>
      <c r="CE8" s="7"/>
      <c r="CF8" s="7"/>
      <c r="CG8" s="7"/>
      <c r="CH8" s="7"/>
      <c r="CI8" s="7" t="s">
        <v>44</v>
      </c>
      <c r="CJ8" s="7" t="s">
        <v>44</v>
      </c>
      <c r="CK8" s="7" t="s">
        <v>490</v>
      </c>
      <c r="CL8" s="24" t="s">
        <v>44</v>
      </c>
      <c r="CM8" s="26">
        <v>0.1</v>
      </c>
      <c r="CN8" s="26">
        <v>0</v>
      </c>
      <c r="CO8" s="26">
        <v>0</v>
      </c>
      <c r="CP8" s="26">
        <v>0.2</v>
      </c>
      <c r="CQ8" s="26">
        <v>0</v>
      </c>
      <c r="CR8" s="26">
        <v>0</v>
      </c>
      <c r="CS8" s="26">
        <v>0.7</v>
      </c>
      <c r="CT8" s="26">
        <v>0</v>
      </c>
      <c r="CU8" s="10" t="s">
        <v>33</v>
      </c>
      <c r="CV8" s="27"/>
      <c r="CW8" s="4" t="s">
        <v>33</v>
      </c>
      <c r="CX8" s="4"/>
      <c r="CY8" s="21">
        <v>0.15</v>
      </c>
      <c r="CZ8" s="5">
        <v>0</v>
      </c>
      <c r="DA8" s="5">
        <v>0</v>
      </c>
      <c r="DB8" s="5">
        <v>5</v>
      </c>
      <c r="DC8" s="5">
        <v>0</v>
      </c>
      <c r="DD8" s="5">
        <v>0</v>
      </c>
      <c r="DE8" s="5">
        <v>0</v>
      </c>
      <c r="DF8" s="5">
        <v>0</v>
      </c>
      <c r="DG8" s="5">
        <v>5</v>
      </c>
      <c r="DH8" s="12">
        <v>0</v>
      </c>
      <c r="DI8" s="12">
        <v>0</v>
      </c>
      <c r="DJ8" s="12">
        <v>5</v>
      </c>
      <c r="DK8" s="12">
        <v>0</v>
      </c>
      <c r="DL8" s="12">
        <v>0</v>
      </c>
      <c r="DM8" s="12">
        <v>0</v>
      </c>
      <c r="DN8" s="12">
        <v>0</v>
      </c>
      <c r="DO8" s="12">
        <v>5</v>
      </c>
      <c r="DP8" s="7" t="s">
        <v>34</v>
      </c>
      <c r="DQ8" s="7" t="s">
        <v>34</v>
      </c>
      <c r="DR8" s="7" t="s">
        <v>34</v>
      </c>
      <c r="DS8" s="7" t="s">
        <v>34</v>
      </c>
      <c r="DT8" s="7" t="s">
        <v>34</v>
      </c>
      <c r="DU8" s="7" t="s">
        <v>34</v>
      </c>
      <c r="DV8" s="7" t="s">
        <v>34</v>
      </c>
      <c r="DW8" s="7" t="s">
        <v>34</v>
      </c>
      <c r="DX8" s="7" t="s">
        <v>34</v>
      </c>
      <c r="DY8" s="7" t="s">
        <v>34</v>
      </c>
      <c r="DZ8" s="7" t="s">
        <v>34</v>
      </c>
      <c r="EA8" s="7" t="s">
        <v>34</v>
      </c>
      <c r="EB8" s="7" t="s">
        <v>34</v>
      </c>
      <c r="EC8" s="6"/>
      <c r="ED8" s="6" t="s">
        <v>44</v>
      </c>
      <c r="EE8" s="6"/>
      <c r="EF8" s="6"/>
      <c r="EG8" s="63" t="s">
        <v>889</v>
      </c>
      <c r="EH8" s="64" t="s">
        <v>890</v>
      </c>
      <c r="EI8" s="57"/>
    </row>
    <row r="9" spans="1:139" x14ac:dyDescent="0.2">
      <c r="A9" s="57">
        <v>62</v>
      </c>
      <c r="B9" s="3" t="s">
        <v>434</v>
      </c>
      <c r="C9" s="2" t="s">
        <v>435</v>
      </c>
      <c r="D9" s="2" t="s">
        <v>436</v>
      </c>
      <c r="E9" s="2" t="s">
        <v>437</v>
      </c>
      <c r="F9" s="2" t="s">
        <v>438</v>
      </c>
      <c r="G9" s="2" t="s">
        <v>439</v>
      </c>
      <c r="H9" s="2" t="s">
        <v>440</v>
      </c>
      <c r="I9" s="6" t="s">
        <v>569</v>
      </c>
      <c r="J9" s="6" t="s">
        <v>562</v>
      </c>
      <c r="K9" s="6" t="s">
        <v>44</v>
      </c>
      <c r="L9" s="6" t="s">
        <v>33</v>
      </c>
      <c r="M9" s="6" t="s">
        <v>33</v>
      </c>
      <c r="N9" s="158" t="s">
        <v>44</v>
      </c>
      <c r="O9" s="29">
        <v>130513</v>
      </c>
      <c r="P9" s="29">
        <v>817262</v>
      </c>
      <c r="Q9" s="29">
        <v>50618</v>
      </c>
      <c r="R9" s="30">
        <v>2767511</v>
      </c>
      <c r="S9" s="22">
        <v>0.46646101858312394</v>
      </c>
      <c r="T9" s="22">
        <v>2.9745139224378873E-2</v>
      </c>
      <c r="U9" s="22">
        <v>0.18683177772373805</v>
      </c>
      <c r="V9" s="22">
        <v>0</v>
      </c>
      <c r="W9" s="22">
        <v>0.29746187097359322</v>
      </c>
      <c r="X9" s="111">
        <v>30</v>
      </c>
      <c r="Y9" s="98"/>
      <c r="Z9" s="98"/>
      <c r="AA9" s="98"/>
      <c r="AB9" s="98"/>
      <c r="AC9" s="98"/>
      <c r="AD9" s="98"/>
      <c r="AE9" s="98"/>
      <c r="AF9" s="98"/>
      <c r="AG9" s="77"/>
      <c r="AH9" s="99"/>
      <c r="AI9" s="100"/>
      <c r="AJ9" s="101"/>
      <c r="AK9" s="101"/>
      <c r="AL9" s="102"/>
      <c r="AM9" s="103"/>
      <c r="AN9" s="103"/>
      <c r="AO9" s="102"/>
      <c r="AP9" s="101"/>
      <c r="AQ9" s="104"/>
      <c r="AR9" s="99"/>
      <c r="AS9" s="99"/>
      <c r="AT9" s="99"/>
      <c r="AU9" s="99"/>
      <c r="AV9" s="8"/>
      <c r="AW9" s="8" t="s">
        <v>44</v>
      </c>
      <c r="AX9" s="8" t="s">
        <v>44</v>
      </c>
      <c r="AY9" s="8"/>
      <c r="AZ9" s="8"/>
      <c r="BA9" s="8"/>
      <c r="BB9" s="8"/>
      <c r="BC9" s="8"/>
      <c r="BD9" s="8"/>
      <c r="BE9" s="8"/>
      <c r="BF9" s="10"/>
      <c r="BG9" s="24" t="s">
        <v>804</v>
      </c>
      <c r="BH9" s="24">
        <v>94</v>
      </c>
      <c r="BI9" s="21">
        <v>0.55952380952380953</v>
      </c>
      <c r="BJ9" s="24">
        <v>16</v>
      </c>
      <c r="BK9" s="23">
        <v>0.29166666666666669</v>
      </c>
      <c r="BL9" s="23">
        <v>0.95833333333333337</v>
      </c>
      <c r="BM9" s="23">
        <v>0.33333333333333331</v>
      </c>
      <c r="BN9" s="23">
        <v>0.91666666666666663</v>
      </c>
      <c r="BO9" s="24" t="s">
        <v>767</v>
      </c>
      <c r="BP9" s="24" t="s">
        <v>767</v>
      </c>
      <c r="BQ9" s="24" t="s">
        <v>767</v>
      </c>
      <c r="BR9" s="24" t="s">
        <v>767</v>
      </c>
      <c r="BS9" s="10" t="s">
        <v>91</v>
      </c>
      <c r="BT9" s="10" t="s">
        <v>91</v>
      </c>
      <c r="BU9" s="10" t="s">
        <v>91</v>
      </c>
      <c r="BV9" s="10" t="s">
        <v>91</v>
      </c>
      <c r="BW9" s="10" t="s">
        <v>91</v>
      </c>
      <c r="BX9" s="10" t="s">
        <v>91</v>
      </c>
      <c r="BY9" s="10" t="s">
        <v>91</v>
      </c>
      <c r="BZ9" s="10" t="s">
        <v>34</v>
      </c>
      <c r="CA9" s="10" t="s">
        <v>34</v>
      </c>
      <c r="CB9" s="10" t="s">
        <v>91</v>
      </c>
      <c r="CC9" s="11" t="s">
        <v>33</v>
      </c>
      <c r="CD9" s="11" t="s">
        <v>44</v>
      </c>
      <c r="CE9" s="7"/>
      <c r="CF9" s="7" t="s">
        <v>44</v>
      </c>
      <c r="CG9" s="7"/>
      <c r="CH9" s="7"/>
      <c r="CI9" s="7"/>
      <c r="CJ9" s="7" t="s">
        <v>44</v>
      </c>
      <c r="CK9" s="7"/>
      <c r="CL9" s="24" t="s">
        <v>44</v>
      </c>
      <c r="CM9" s="26">
        <v>0.14000000000000001</v>
      </c>
      <c r="CN9" s="26">
        <v>0</v>
      </c>
      <c r="CO9" s="26">
        <v>0</v>
      </c>
      <c r="CP9" s="26">
        <v>0.03</v>
      </c>
      <c r="CQ9" s="26">
        <v>0.22</v>
      </c>
      <c r="CR9" s="26">
        <v>0.33</v>
      </c>
      <c r="CS9" s="26">
        <v>0.27</v>
      </c>
      <c r="CT9" s="26">
        <v>0.01</v>
      </c>
      <c r="CU9" s="10" t="s">
        <v>33</v>
      </c>
      <c r="CV9" s="27"/>
      <c r="CW9" s="4" t="s">
        <v>33</v>
      </c>
      <c r="CX9" s="4"/>
      <c r="CY9" s="21">
        <v>0.2</v>
      </c>
      <c r="CZ9" s="5">
        <v>0</v>
      </c>
      <c r="DA9" s="5">
        <v>0</v>
      </c>
      <c r="DB9" s="5">
        <v>10</v>
      </c>
      <c r="DC9" s="5">
        <v>0</v>
      </c>
      <c r="DD9" s="5">
        <v>0</v>
      </c>
      <c r="DE9" s="5">
        <v>0</v>
      </c>
      <c r="DF9" s="5">
        <v>0</v>
      </c>
      <c r="DG9" s="5">
        <v>10</v>
      </c>
      <c r="DH9" s="12">
        <v>0</v>
      </c>
      <c r="DI9" s="12">
        <v>0</v>
      </c>
      <c r="DJ9" s="12">
        <v>10</v>
      </c>
      <c r="DK9" s="12">
        <v>0</v>
      </c>
      <c r="DL9" s="12">
        <v>0</v>
      </c>
      <c r="DM9" s="12">
        <v>0</v>
      </c>
      <c r="DN9" s="12">
        <v>0</v>
      </c>
      <c r="DO9" s="12">
        <v>10</v>
      </c>
      <c r="DP9" s="7" t="s">
        <v>35</v>
      </c>
      <c r="DQ9" s="7" t="s">
        <v>35</v>
      </c>
      <c r="DR9" s="7" t="s">
        <v>34</v>
      </c>
      <c r="DS9" s="7" t="s">
        <v>34</v>
      </c>
      <c r="DT9" s="7" t="s">
        <v>34</v>
      </c>
      <c r="DU9" s="7" t="s">
        <v>34</v>
      </c>
      <c r="DV9" s="7" t="s">
        <v>34</v>
      </c>
      <c r="DW9" s="7" t="s">
        <v>34</v>
      </c>
      <c r="DX9" s="7" t="s">
        <v>34</v>
      </c>
      <c r="DY9" s="7" t="s">
        <v>34</v>
      </c>
      <c r="DZ9" s="7" t="s">
        <v>34</v>
      </c>
      <c r="EA9" s="7" t="s">
        <v>34</v>
      </c>
      <c r="EB9" s="7" t="s">
        <v>34</v>
      </c>
      <c r="EC9" s="6" t="s">
        <v>44</v>
      </c>
      <c r="ED9" s="6"/>
      <c r="EE9" s="6" t="s">
        <v>44</v>
      </c>
      <c r="EF9" s="6"/>
      <c r="EG9" s="63" t="s">
        <v>907</v>
      </c>
      <c r="EH9" s="64" t="s">
        <v>908</v>
      </c>
      <c r="EI9" s="57"/>
    </row>
    <row r="10" spans="1:139" x14ac:dyDescent="0.2">
      <c r="A10" s="57">
        <v>65</v>
      </c>
      <c r="B10" s="3" t="s">
        <v>662</v>
      </c>
      <c r="C10" s="2" t="s">
        <v>585</v>
      </c>
      <c r="D10" s="2" t="s">
        <v>1025</v>
      </c>
      <c r="E10" s="2" t="s">
        <v>1026</v>
      </c>
      <c r="F10" s="2" t="s">
        <v>1027</v>
      </c>
      <c r="G10" s="2" t="s">
        <v>1028</v>
      </c>
      <c r="H10" s="2" t="s">
        <v>1029</v>
      </c>
      <c r="I10" s="6" t="s">
        <v>569</v>
      </c>
      <c r="J10" s="6" t="s">
        <v>562</v>
      </c>
      <c r="K10" s="6" t="s">
        <v>44</v>
      </c>
      <c r="L10" s="6" t="s">
        <v>33</v>
      </c>
      <c r="M10" s="6" t="s">
        <v>33</v>
      </c>
      <c r="N10" s="158" t="s">
        <v>44</v>
      </c>
      <c r="O10" s="29">
        <v>25725</v>
      </c>
      <c r="P10" s="29">
        <v>210282</v>
      </c>
      <c r="Q10" s="29">
        <v>15879</v>
      </c>
      <c r="R10" s="30">
        <v>739681</v>
      </c>
      <c r="S10" s="22">
        <v>0</v>
      </c>
      <c r="T10" s="22">
        <v>0</v>
      </c>
      <c r="U10" s="22">
        <v>6.207405624857202E-2</v>
      </c>
      <c r="V10" s="22">
        <v>0</v>
      </c>
      <c r="W10" s="22">
        <v>0.93792594375142802</v>
      </c>
      <c r="X10" s="111">
        <v>6</v>
      </c>
      <c r="Y10" s="65">
        <v>0.16666666666666666</v>
      </c>
      <c r="Z10" s="65">
        <v>0</v>
      </c>
      <c r="AA10" s="65">
        <v>0.83333333333333337</v>
      </c>
      <c r="AB10" s="65">
        <v>0</v>
      </c>
      <c r="AC10" s="65">
        <v>0</v>
      </c>
      <c r="AD10" s="65">
        <v>0</v>
      </c>
      <c r="AE10" s="65">
        <v>0</v>
      </c>
      <c r="AF10" s="65">
        <v>0</v>
      </c>
      <c r="AG10" s="6">
        <v>6</v>
      </c>
      <c r="AH10" s="16">
        <v>1</v>
      </c>
      <c r="AI10" s="17">
        <v>1.8333333333333333</v>
      </c>
      <c r="AJ10" s="18">
        <v>5.666666666666667</v>
      </c>
      <c r="AK10" s="18">
        <v>4</v>
      </c>
      <c r="AL10" s="15">
        <f t="shared" ref="AL10:AL18" si="1">AJ10/AK10</f>
        <v>1.4166666666666667</v>
      </c>
      <c r="AM10" s="19">
        <v>155000</v>
      </c>
      <c r="AN10" s="19">
        <v>100000</v>
      </c>
      <c r="AO10" s="15">
        <v>1.546915</v>
      </c>
      <c r="AP10" s="18">
        <v>3.6666666666666665</v>
      </c>
      <c r="AQ10" s="20">
        <v>7.5</v>
      </c>
      <c r="AR10" s="16">
        <v>0.16666666666666666</v>
      </c>
      <c r="AS10" s="16">
        <v>0.83333333333333337</v>
      </c>
      <c r="AT10" s="16">
        <v>0</v>
      </c>
      <c r="AU10" s="16">
        <v>0</v>
      </c>
      <c r="AV10" s="8"/>
      <c r="AW10" s="8" t="s">
        <v>44</v>
      </c>
      <c r="AX10" s="8" t="s">
        <v>44</v>
      </c>
      <c r="AY10" s="8"/>
      <c r="AZ10" s="8"/>
      <c r="BA10" s="8"/>
      <c r="BB10" s="8"/>
      <c r="BC10" s="8"/>
      <c r="BD10" s="8"/>
      <c r="BE10" s="8"/>
      <c r="BF10" s="10"/>
      <c r="BG10" s="24" t="s">
        <v>795</v>
      </c>
      <c r="BH10" s="24">
        <v>60</v>
      </c>
      <c r="BI10" s="21">
        <v>0.35714285714285715</v>
      </c>
      <c r="BJ10" s="24">
        <v>12</v>
      </c>
      <c r="BK10" s="23">
        <v>0.25</v>
      </c>
      <c r="BL10" s="23">
        <v>0.75</v>
      </c>
      <c r="BM10" s="24" t="s">
        <v>767</v>
      </c>
      <c r="BN10" s="24" t="s">
        <v>767</v>
      </c>
      <c r="BO10" s="24" t="s">
        <v>767</v>
      </c>
      <c r="BP10" s="24" t="s">
        <v>767</v>
      </c>
      <c r="BQ10" s="24" t="s">
        <v>767</v>
      </c>
      <c r="BR10" s="24" t="s">
        <v>767</v>
      </c>
      <c r="BS10" s="10" t="s">
        <v>91</v>
      </c>
      <c r="BT10" s="10" t="s">
        <v>91</v>
      </c>
      <c r="BU10" s="10" t="s">
        <v>91</v>
      </c>
      <c r="BV10" s="10" t="s">
        <v>91</v>
      </c>
      <c r="BW10" s="10" t="s">
        <v>91</v>
      </c>
      <c r="BX10" s="10" t="s">
        <v>91</v>
      </c>
      <c r="BY10" s="10" t="s">
        <v>91</v>
      </c>
      <c r="BZ10" s="10" t="s">
        <v>35</v>
      </c>
      <c r="CA10" s="10" t="s">
        <v>91</v>
      </c>
      <c r="CB10" s="10" t="s">
        <v>91</v>
      </c>
      <c r="CC10" s="11" t="s">
        <v>33</v>
      </c>
      <c r="CD10" s="11" t="s">
        <v>44</v>
      </c>
      <c r="CE10" s="7"/>
      <c r="CF10" s="7"/>
      <c r="CG10" s="7"/>
      <c r="CH10" s="7"/>
      <c r="CI10" s="7" t="s">
        <v>44</v>
      </c>
      <c r="CJ10" s="7"/>
      <c r="CK10" s="7"/>
      <c r="CL10" s="24" t="s">
        <v>44</v>
      </c>
      <c r="CM10" s="26">
        <v>0.28000000000000003</v>
      </c>
      <c r="CN10" s="26">
        <v>0</v>
      </c>
      <c r="CO10" s="26">
        <v>0</v>
      </c>
      <c r="CP10" s="26">
        <v>0</v>
      </c>
      <c r="CQ10" s="26">
        <v>0.26</v>
      </c>
      <c r="CR10" s="26">
        <v>0.1</v>
      </c>
      <c r="CS10" s="26">
        <v>0.36</v>
      </c>
      <c r="CT10" s="26">
        <v>0</v>
      </c>
      <c r="CU10" s="10" t="s">
        <v>33</v>
      </c>
      <c r="CV10" s="27"/>
      <c r="CW10" s="4" t="s">
        <v>33</v>
      </c>
      <c r="CX10" s="4"/>
      <c r="CY10" s="21">
        <v>0</v>
      </c>
      <c r="CZ10" s="5">
        <v>0</v>
      </c>
      <c r="DA10" s="5">
        <v>0</v>
      </c>
      <c r="DB10" s="5">
        <v>5</v>
      </c>
      <c r="DC10" s="5">
        <v>0</v>
      </c>
      <c r="DD10" s="5">
        <v>0</v>
      </c>
      <c r="DE10" s="5">
        <v>0</v>
      </c>
      <c r="DF10" s="5">
        <v>0</v>
      </c>
      <c r="DG10" s="5">
        <v>5</v>
      </c>
      <c r="DH10" s="12">
        <v>0</v>
      </c>
      <c r="DI10" s="12">
        <v>0</v>
      </c>
      <c r="DJ10" s="12">
        <v>5</v>
      </c>
      <c r="DK10" s="12">
        <v>0</v>
      </c>
      <c r="DL10" s="12">
        <v>0</v>
      </c>
      <c r="DM10" s="12">
        <v>0</v>
      </c>
      <c r="DN10" s="12">
        <v>0</v>
      </c>
      <c r="DO10" s="12">
        <v>5</v>
      </c>
      <c r="DP10" s="7" t="s">
        <v>35</v>
      </c>
      <c r="DQ10" s="7" t="s">
        <v>91</v>
      </c>
      <c r="DR10" s="7" t="s">
        <v>35</v>
      </c>
      <c r="DS10" s="7" t="s">
        <v>35</v>
      </c>
      <c r="DT10" s="7" t="s">
        <v>35</v>
      </c>
      <c r="DU10" s="7" t="s">
        <v>35</v>
      </c>
      <c r="DV10" s="7" t="s">
        <v>35</v>
      </c>
      <c r="DW10" s="7" t="s">
        <v>35</v>
      </c>
      <c r="DX10" s="7" t="s">
        <v>35</v>
      </c>
      <c r="DY10" s="7" t="s">
        <v>35</v>
      </c>
      <c r="DZ10" s="7" t="s">
        <v>35</v>
      </c>
      <c r="EA10" s="7" t="s">
        <v>35</v>
      </c>
      <c r="EB10" s="7" t="s">
        <v>34</v>
      </c>
      <c r="EC10" s="6"/>
      <c r="ED10" s="6" t="s">
        <v>44</v>
      </c>
      <c r="EE10" s="6" t="s">
        <v>44</v>
      </c>
      <c r="EF10" s="6"/>
      <c r="EG10" s="63"/>
      <c r="EH10" s="64" t="s">
        <v>1030</v>
      </c>
      <c r="EI10" s="57"/>
    </row>
    <row r="11" spans="1:139" x14ac:dyDescent="0.2">
      <c r="A11" s="57">
        <v>83</v>
      </c>
      <c r="B11" s="3" t="s">
        <v>207</v>
      </c>
      <c r="C11" s="2" t="s">
        <v>208</v>
      </c>
      <c r="D11" s="2" t="s">
        <v>209</v>
      </c>
      <c r="E11" s="2" t="s">
        <v>210</v>
      </c>
      <c r="F11" s="2" t="s">
        <v>211</v>
      </c>
      <c r="G11" s="2" t="s">
        <v>689</v>
      </c>
      <c r="H11" s="2" t="s">
        <v>212</v>
      </c>
      <c r="I11" s="6" t="s">
        <v>571</v>
      </c>
      <c r="J11" s="6" t="s">
        <v>562</v>
      </c>
      <c r="K11" s="6" t="s">
        <v>44</v>
      </c>
      <c r="L11" s="6" t="s">
        <v>33</v>
      </c>
      <c r="M11" s="6" t="s">
        <v>33</v>
      </c>
      <c r="N11" s="158" t="s">
        <v>44</v>
      </c>
      <c r="O11" s="29">
        <v>3243250</v>
      </c>
      <c r="P11" s="29">
        <v>1961944</v>
      </c>
      <c r="Q11" s="29">
        <v>177809</v>
      </c>
      <c r="R11" s="30">
        <v>12611254</v>
      </c>
      <c r="S11" s="22">
        <v>0.64174141603999091</v>
      </c>
      <c r="T11" s="22">
        <v>0.27660056644644537</v>
      </c>
      <c r="U11" s="22">
        <v>8.1059980236699691E-2</v>
      </c>
      <c r="V11" s="22">
        <v>5.9803727686398198E-4</v>
      </c>
      <c r="W11" s="22">
        <v>0</v>
      </c>
      <c r="X11" s="111">
        <v>67</v>
      </c>
      <c r="Y11" s="65">
        <v>0</v>
      </c>
      <c r="Z11" s="65">
        <v>0</v>
      </c>
      <c r="AA11" s="65">
        <v>0.19047619047619047</v>
      </c>
      <c r="AB11" s="65">
        <v>0.79047619047619044</v>
      </c>
      <c r="AC11" s="65">
        <v>0</v>
      </c>
      <c r="AD11" s="65">
        <v>0</v>
      </c>
      <c r="AE11" s="65">
        <v>1.9047619047619049E-2</v>
      </c>
      <c r="AF11" s="65">
        <v>0</v>
      </c>
      <c r="AG11" s="6">
        <v>89</v>
      </c>
      <c r="AH11" s="16">
        <v>0.83177570093457942</v>
      </c>
      <c r="AI11" s="17">
        <v>2.202247191011236</v>
      </c>
      <c r="AJ11" s="18">
        <v>9.074766355140186</v>
      </c>
      <c r="AK11" s="18">
        <v>11.323809523809524</v>
      </c>
      <c r="AL11" s="15">
        <f t="shared" si="1"/>
        <v>0.80138811378445707</v>
      </c>
      <c r="AM11" s="19">
        <v>203000</v>
      </c>
      <c r="AN11" s="19">
        <v>441000</v>
      </c>
      <c r="AO11" s="15">
        <v>0.45946059425526331</v>
      </c>
      <c r="AP11" s="18">
        <v>3.7289719626168223</v>
      </c>
      <c r="AQ11" s="20">
        <v>21.720930232558139</v>
      </c>
      <c r="AR11" s="16">
        <v>0.57943925233644855</v>
      </c>
      <c r="AS11" s="16">
        <v>1.8691588785046728E-2</v>
      </c>
      <c r="AT11" s="16">
        <v>0.40186915887850466</v>
      </c>
      <c r="AU11" s="16">
        <v>0</v>
      </c>
      <c r="AV11" s="8" t="s">
        <v>44</v>
      </c>
      <c r="AW11" s="8" t="s">
        <v>44</v>
      </c>
      <c r="AX11" s="8" t="s">
        <v>44</v>
      </c>
      <c r="AY11" s="8" t="s">
        <v>44</v>
      </c>
      <c r="AZ11" s="8" t="s">
        <v>44</v>
      </c>
      <c r="BA11" s="8" t="s">
        <v>44</v>
      </c>
      <c r="BB11" s="8"/>
      <c r="BC11" s="8"/>
      <c r="BD11" s="8"/>
      <c r="BE11" s="8"/>
      <c r="BF11" s="10"/>
      <c r="BG11" s="24" t="s">
        <v>771</v>
      </c>
      <c r="BH11" s="24">
        <v>113.5</v>
      </c>
      <c r="BI11" s="21">
        <v>0.67559523809523814</v>
      </c>
      <c r="BJ11" s="24">
        <v>17</v>
      </c>
      <c r="BK11" s="23">
        <v>0.25</v>
      </c>
      <c r="BL11" s="23">
        <v>0.95833333333333337</v>
      </c>
      <c r="BM11" s="23">
        <v>0.25</v>
      </c>
      <c r="BN11" s="23">
        <v>0.95833333333333337</v>
      </c>
      <c r="BO11" s="23">
        <v>0.375</v>
      </c>
      <c r="BP11" s="23">
        <v>0.85416666666666663</v>
      </c>
      <c r="BQ11" s="23">
        <v>0.375</v>
      </c>
      <c r="BR11" s="23">
        <v>0.85416666666666663</v>
      </c>
      <c r="BS11" s="10" t="s">
        <v>34</v>
      </c>
      <c r="BT11" s="10" t="s">
        <v>91</v>
      </c>
      <c r="BU11" s="10" t="s">
        <v>91</v>
      </c>
      <c r="BV11" s="10" t="s">
        <v>91</v>
      </c>
      <c r="BW11" s="10" t="s">
        <v>91</v>
      </c>
      <c r="BX11" s="10" t="s">
        <v>91</v>
      </c>
      <c r="BY11" s="10" t="s">
        <v>34</v>
      </c>
      <c r="BZ11" s="10" t="s">
        <v>91</v>
      </c>
      <c r="CA11" s="10" t="s">
        <v>91</v>
      </c>
      <c r="CB11" s="10" t="s">
        <v>91</v>
      </c>
      <c r="CC11" s="11" t="s">
        <v>44</v>
      </c>
      <c r="CD11" s="11" t="s">
        <v>33</v>
      </c>
      <c r="CE11" s="7"/>
      <c r="CF11" s="7" t="s">
        <v>44</v>
      </c>
      <c r="CG11" s="7" t="s">
        <v>44</v>
      </c>
      <c r="CH11" s="7"/>
      <c r="CI11" s="7"/>
      <c r="CJ11" s="7" t="s">
        <v>44</v>
      </c>
      <c r="CK11" s="7"/>
      <c r="CL11" s="24" t="s">
        <v>44</v>
      </c>
      <c r="CM11" s="26">
        <v>0.14000000000000001</v>
      </c>
      <c r="CN11" s="26">
        <v>0</v>
      </c>
      <c r="CO11" s="26">
        <v>0.01</v>
      </c>
      <c r="CP11" s="26">
        <v>0</v>
      </c>
      <c r="CQ11" s="26">
        <v>0.44</v>
      </c>
      <c r="CR11" s="26">
        <v>0</v>
      </c>
      <c r="CS11" s="26">
        <v>0</v>
      </c>
      <c r="CT11" s="26">
        <v>0.41</v>
      </c>
      <c r="CU11" s="10" t="s">
        <v>44</v>
      </c>
      <c r="CV11" s="27">
        <v>2009</v>
      </c>
      <c r="CW11" s="4" t="s">
        <v>33</v>
      </c>
      <c r="CX11" s="4"/>
      <c r="CY11" s="21">
        <v>0.2</v>
      </c>
      <c r="CZ11" s="5">
        <v>0</v>
      </c>
      <c r="DA11" s="5">
        <v>0</v>
      </c>
      <c r="DB11" s="5">
        <v>0</v>
      </c>
      <c r="DC11" s="5">
        <v>15</v>
      </c>
      <c r="DD11" s="5">
        <v>0</v>
      </c>
      <c r="DE11" s="5">
        <v>0</v>
      </c>
      <c r="DF11" s="5">
        <v>1</v>
      </c>
      <c r="DG11" s="5">
        <v>16</v>
      </c>
      <c r="DH11" s="12">
        <v>0</v>
      </c>
      <c r="DI11" s="12">
        <v>0</v>
      </c>
      <c r="DJ11" s="12">
        <v>1</v>
      </c>
      <c r="DK11" s="12">
        <v>8</v>
      </c>
      <c r="DL11" s="12">
        <v>0</v>
      </c>
      <c r="DM11" s="12">
        <v>0</v>
      </c>
      <c r="DN11" s="12">
        <v>0</v>
      </c>
      <c r="DO11" s="12">
        <v>9</v>
      </c>
      <c r="DP11" s="7" t="s">
        <v>34</v>
      </c>
      <c r="DQ11" s="7" t="s">
        <v>35</v>
      </c>
      <c r="DR11" s="7" t="s">
        <v>34</v>
      </c>
      <c r="DS11" s="7" t="s">
        <v>34</v>
      </c>
      <c r="DT11" s="7" t="s">
        <v>34</v>
      </c>
      <c r="DU11" s="7" t="s">
        <v>34</v>
      </c>
      <c r="DV11" s="7" t="s">
        <v>34</v>
      </c>
      <c r="DW11" s="7" t="s">
        <v>34</v>
      </c>
      <c r="DX11" s="7" t="s">
        <v>34</v>
      </c>
      <c r="DY11" s="7" t="s">
        <v>34</v>
      </c>
      <c r="DZ11" s="7" t="s">
        <v>34</v>
      </c>
      <c r="EA11" s="7" t="s">
        <v>34</v>
      </c>
      <c r="EB11" s="7" t="s">
        <v>34</v>
      </c>
      <c r="EC11" s="6" t="s">
        <v>44</v>
      </c>
      <c r="ED11" s="6"/>
      <c r="EE11" s="6"/>
      <c r="EF11" s="6"/>
      <c r="EG11" s="63" t="s">
        <v>928</v>
      </c>
      <c r="EH11" s="64" t="s">
        <v>929</v>
      </c>
      <c r="EI11" s="57"/>
    </row>
    <row r="12" spans="1:139" x14ac:dyDescent="0.2">
      <c r="A12" s="57">
        <v>85</v>
      </c>
      <c r="B12" s="3" t="s">
        <v>251</v>
      </c>
      <c r="C12" s="2" t="s">
        <v>132</v>
      </c>
      <c r="D12" s="2" t="s">
        <v>252</v>
      </c>
      <c r="E12" s="2" t="s">
        <v>133</v>
      </c>
      <c r="F12" s="2" t="s">
        <v>134</v>
      </c>
      <c r="G12" s="2" t="s">
        <v>253</v>
      </c>
      <c r="H12" s="2" t="s">
        <v>135</v>
      </c>
      <c r="I12" s="6" t="s">
        <v>573</v>
      </c>
      <c r="J12" s="6" t="s">
        <v>562</v>
      </c>
      <c r="K12" s="6" t="s">
        <v>44</v>
      </c>
      <c r="L12" s="6" t="s">
        <v>33</v>
      </c>
      <c r="M12" s="6" t="s">
        <v>33</v>
      </c>
      <c r="N12" s="158" t="s">
        <v>44</v>
      </c>
      <c r="O12" s="29">
        <v>3518525</v>
      </c>
      <c r="P12" s="29">
        <v>2452017</v>
      </c>
      <c r="Q12" s="29">
        <v>179929</v>
      </c>
      <c r="R12" s="30">
        <v>11959113</v>
      </c>
      <c r="S12" s="22">
        <v>0.66339736065709887</v>
      </c>
      <c r="T12" s="22">
        <v>0.20833543424165321</v>
      </c>
      <c r="U12" s="22">
        <v>4.1918660689969231E-2</v>
      </c>
      <c r="V12" s="22">
        <v>1.2919018325188499E-2</v>
      </c>
      <c r="W12" s="22">
        <v>7.3429526086090158E-2</v>
      </c>
      <c r="X12" s="111">
        <v>102</v>
      </c>
      <c r="Y12" s="65">
        <v>0</v>
      </c>
      <c r="Z12" s="65">
        <v>1.2987012987012988E-2</v>
      </c>
      <c r="AA12" s="65">
        <v>0.11688311688311688</v>
      </c>
      <c r="AB12" s="65">
        <v>0.80519480519480524</v>
      </c>
      <c r="AC12" s="65">
        <v>0</v>
      </c>
      <c r="AD12" s="65">
        <v>0</v>
      </c>
      <c r="AE12" s="65">
        <v>6.4935064935064929E-2</v>
      </c>
      <c r="AF12" s="65">
        <v>0</v>
      </c>
      <c r="AG12" s="6">
        <v>76</v>
      </c>
      <c r="AH12" s="16">
        <v>0.98701298701298701</v>
      </c>
      <c r="AI12" s="17">
        <v>2.4736842105263159</v>
      </c>
      <c r="AJ12" s="18">
        <v>11.402777777777779</v>
      </c>
      <c r="AK12" s="18">
        <v>11.987012987012987</v>
      </c>
      <c r="AL12" s="15">
        <f t="shared" si="1"/>
        <v>0.95126098471168896</v>
      </c>
      <c r="AM12" s="19">
        <v>249000</v>
      </c>
      <c r="AN12" s="19">
        <v>473000</v>
      </c>
      <c r="AO12" s="15">
        <v>0.52580733516483524</v>
      </c>
      <c r="AP12" s="18">
        <v>4</v>
      </c>
      <c r="AQ12" s="20">
        <v>29.368421052631579</v>
      </c>
      <c r="AR12" s="16">
        <v>0.8441558441558441</v>
      </c>
      <c r="AS12" s="16">
        <v>0.11688311688311688</v>
      </c>
      <c r="AT12" s="16">
        <v>0</v>
      </c>
      <c r="AU12" s="16">
        <v>3.896103896103896E-2</v>
      </c>
      <c r="AV12" s="8" t="s">
        <v>44</v>
      </c>
      <c r="AW12" s="8" t="s">
        <v>44</v>
      </c>
      <c r="AX12" s="8" t="s">
        <v>44</v>
      </c>
      <c r="AY12" s="8" t="s">
        <v>44</v>
      </c>
      <c r="AZ12" s="8" t="s">
        <v>44</v>
      </c>
      <c r="BA12" s="8" t="s">
        <v>44</v>
      </c>
      <c r="BB12" s="8" t="s">
        <v>44</v>
      </c>
      <c r="BC12" s="8" t="s">
        <v>44</v>
      </c>
      <c r="BD12" s="8" t="s">
        <v>44</v>
      </c>
      <c r="BE12" s="8" t="s">
        <v>761</v>
      </c>
      <c r="BF12" s="10"/>
      <c r="BG12" s="24" t="s">
        <v>811</v>
      </c>
      <c r="BH12" s="24">
        <v>100.5</v>
      </c>
      <c r="BI12" s="21">
        <v>0.5982142857142857</v>
      </c>
      <c r="BJ12" s="24">
        <v>17.5</v>
      </c>
      <c r="BK12" s="23">
        <v>0.22916666666666666</v>
      </c>
      <c r="BL12" s="23">
        <v>0.95833333333333337</v>
      </c>
      <c r="BM12" s="23">
        <v>0.29166666666666669</v>
      </c>
      <c r="BN12" s="23">
        <v>0.83333333333333337</v>
      </c>
      <c r="BO12" s="24" t="s">
        <v>767</v>
      </c>
      <c r="BP12" s="24" t="s">
        <v>767</v>
      </c>
      <c r="BQ12" s="24" t="s">
        <v>767</v>
      </c>
      <c r="BR12" s="24" t="s">
        <v>767</v>
      </c>
      <c r="BS12" s="10" t="s">
        <v>34</v>
      </c>
      <c r="BT12" s="10" t="s">
        <v>91</v>
      </c>
      <c r="BU12" s="10" t="s">
        <v>34</v>
      </c>
      <c r="BV12" s="10" t="s">
        <v>91</v>
      </c>
      <c r="BW12" s="10" t="s">
        <v>91</v>
      </c>
      <c r="BX12" s="10" t="s">
        <v>91</v>
      </c>
      <c r="BY12" s="10" t="s">
        <v>34</v>
      </c>
      <c r="BZ12" s="10" t="s">
        <v>34</v>
      </c>
      <c r="CA12" s="10" t="s">
        <v>91</v>
      </c>
      <c r="CB12" s="10" t="s">
        <v>34</v>
      </c>
      <c r="CC12" s="11" t="s">
        <v>44</v>
      </c>
      <c r="CD12" s="11" t="s">
        <v>44</v>
      </c>
      <c r="CE12" s="7"/>
      <c r="CF12" s="7" t="s">
        <v>44</v>
      </c>
      <c r="CG12" s="7" t="s">
        <v>44</v>
      </c>
      <c r="CH12" s="7" t="s">
        <v>44</v>
      </c>
      <c r="CI12" s="7" t="s">
        <v>44</v>
      </c>
      <c r="CJ12" s="7" t="s">
        <v>44</v>
      </c>
      <c r="CK12" s="7"/>
      <c r="CL12" s="24" t="s">
        <v>44</v>
      </c>
      <c r="CM12" s="26">
        <v>0.26</v>
      </c>
      <c r="CN12" s="26">
        <v>0</v>
      </c>
      <c r="CO12" s="26">
        <v>0</v>
      </c>
      <c r="CP12" s="26">
        <v>0.06</v>
      </c>
      <c r="CQ12" s="26">
        <v>0</v>
      </c>
      <c r="CR12" s="26">
        <v>0.26</v>
      </c>
      <c r="CS12" s="26">
        <v>0.42</v>
      </c>
      <c r="CT12" s="26">
        <v>0</v>
      </c>
      <c r="CU12" s="10" t="s">
        <v>44</v>
      </c>
      <c r="CV12" s="27">
        <v>2012</v>
      </c>
      <c r="CW12" s="4" t="s">
        <v>33</v>
      </c>
      <c r="CX12" s="32" t="s">
        <v>136</v>
      </c>
      <c r="CY12" s="21">
        <v>0.15</v>
      </c>
      <c r="CZ12" s="5">
        <v>0</v>
      </c>
      <c r="DA12" s="5">
        <v>0</v>
      </c>
      <c r="DB12" s="5">
        <v>6</v>
      </c>
      <c r="DC12" s="5">
        <v>0</v>
      </c>
      <c r="DD12" s="5">
        <v>0</v>
      </c>
      <c r="DE12" s="5">
        <v>0</v>
      </c>
      <c r="DF12" s="5">
        <v>0</v>
      </c>
      <c r="DG12" s="5">
        <v>6</v>
      </c>
      <c r="DH12" s="12">
        <v>0</v>
      </c>
      <c r="DI12" s="12">
        <v>0</v>
      </c>
      <c r="DJ12" s="12">
        <v>6</v>
      </c>
      <c r="DK12" s="12">
        <v>0</v>
      </c>
      <c r="DL12" s="12">
        <v>0</v>
      </c>
      <c r="DM12" s="12">
        <v>0</v>
      </c>
      <c r="DN12" s="12">
        <v>0</v>
      </c>
      <c r="DO12" s="12">
        <v>6</v>
      </c>
      <c r="DP12" s="7" t="s">
        <v>34</v>
      </c>
      <c r="DQ12" s="7" t="s">
        <v>34</v>
      </c>
      <c r="DR12" s="7" t="s">
        <v>34</v>
      </c>
      <c r="DS12" s="7" t="s">
        <v>34</v>
      </c>
      <c r="DT12" s="7" t="s">
        <v>34</v>
      </c>
      <c r="DU12" s="7" t="s">
        <v>34</v>
      </c>
      <c r="DV12" s="7" t="s">
        <v>34</v>
      </c>
      <c r="DW12" s="7" t="s">
        <v>34</v>
      </c>
      <c r="DX12" s="7" t="s">
        <v>34</v>
      </c>
      <c r="DY12" s="7" t="s">
        <v>34</v>
      </c>
      <c r="DZ12" s="7" t="s">
        <v>34</v>
      </c>
      <c r="EA12" s="7" t="s">
        <v>34</v>
      </c>
      <c r="EB12" s="7" t="s">
        <v>34</v>
      </c>
      <c r="EC12" s="6" t="s">
        <v>44</v>
      </c>
      <c r="ED12" s="6"/>
      <c r="EE12" s="6" t="s">
        <v>44</v>
      </c>
      <c r="EF12" s="6"/>
      <c r="EG12" s="63" t="s">
        <v>978</v>
      </c>
      <c r="EH12" s="64" t="s">
        <v>979</v>
      </c>
      <c r="EI12" s="57"/>
    </row>
    <row r="13" spans="1:139" x14ac:dyDescent="0.2">
      <c r="A13" s="57">
        <v>94</v>
      </c>
      <c r="B13" s="3" t="s">
        <v>181</v>
      </c>
      <c r="C13" s="2" t="s">
        <v>621</v>
      </c>
      <c r="D13" s="2" t="s">
        <v>182</v>
      </c>
      <c r="E13" s="2" t="s">
        <v>183</v>
      </c>
      <c r="F13" s="2" t="s">
        <v>184</v>
      </c>
      <c r="G13" s="2" t="s">
        <v>690</v>
      </c>
      <c r="H13" s="2" t="s">
        <v>185</v>
      </c>
      <c r="I13" s="6" t="s">
        <v>579</v>
      </c>
      <c r="J13" s="6" t="s">
        <v>562</v>
      </c>
      <c r="K13" s="6" t="s">
        <v>44</v>
      </c>
      <c r="L13" s="6" t="s">
        <v>33</v>
      </c>
      <c r="M13" s="6" t="s">
        <v>33</v>
      </c>
      <c r="N13" s="158" t="s">
        <v>44</v>
      </c>
      <c r="O13" s="29">
        <v>484214</v>
      </c>
      <c r="P13" s="29">
        <v>885154</v>
      </c>
      <c r="Q13" s="29">
        <v>62199</v>
      </c>
      <c r="R13" s="30">
        <v>3661105</v>
      </c>
      <c r="S13" s="22">
        <v>0.52246603143040149</v>
      </c>
      <c r="T13" s="22">
        <v>0.24553952973214371</v>
      </c>
      <c r="U13" s="22">
        <v>0.11065293128713873</v>
      </c>
      <c r="V13" s="22">
        <v>2.5044624505443029E-2</v>
      </c>
      <c r="W13" s="22">
        <v>9.6296883044873063E-2</v>
      </c>
      <c r="X13" s="111">
        <v>27</v>
      </c>
      <c r="Y13" s="65">
        <v>0.18181818181818182</v>
      </c>
      <c r="Z13" s="65">
        <v>0</v>
      </c>
      <c r="AA13" s="65">
        <v>0</v>
      </c>
      <c r="AB13" s="65">
        <v>0.81818181818181823</v>
      </c>
      <c r="AC13" s="65">
        <v>0</v>
      </c>
      <c r="AD13" s="65">
        <v>0</v>
      </c>
      <c r="AE13" s="65">
        <v>0</v>
      </c>
      <c r="AF13" s="65">
        <v>0</v>
      </c>
      <c r="AG13" s="6">
        <v>32</v>
      </c>
      <c r="AH13" s="16">
        <v>0.96969696969696972</v>
      </c>
      <c r="AI13" s="17">
        <v>2.84375</v>
      </c>
      <c r="AJ13" s="18">
        <v>4.5454545454545459</v>
      </c>
      <c r="AK13" s="18">
        <v>11.242424242424242</v>
      </c>
      <c r="AL13" s="15">
        <f t="shared" si="1"/>
        <v>0.40431266846361191</v>
      </c>
      <c r="AM13" s="19">
        <v>149000</v>
      </c>
      <c r="AN13" s="19">
        <v>433000</v>
      </c>
      <c r="AO13" s="15">
        <v>0.34503656742556921</v>
      </c>
      <c r="AP13" s="18">
        <v>3.8181818181818183</v>
      </c>
      <c r="AQ13" s="20">
        <v>21.5</v>
      </c>
      <c r="AR13" s="16">
        <v>0.72727272727272729</v>
      </c>
      <c r="AS13" s="16">
        <v>0.18181818181818182</v>
      </c>
      <c r="AT13" s="16">
        <v>0</v>
      </c>
      <c r="AU13" s="16">
        <v>9.0909090909090912E-2</v>
      </c>
      <c r="AV13" s="8" t="s">
        <v>44</v>
      </c>
      <c r="AW13" s="8" t="s">
        <v>44</v>
      </c>
      <c r="AX13" s="8" t="s">
        <v>44</v>
      </c>
      <c r="AY13" s="8"/>
      <c r="AZ13" s="8"/>
      <c r="BA13" s="8" t="s">
        <v>44</v>
      </c>
      <c r="BB13" s="8" t="s">
        <v>44</v>
      </c>
      <c r="BC13" s="8"/>
      <c r="BD13" s="8"/>
      <c r="BE13" s="8"/>
      <c r="BF13" s="10"/>
      <c r="BG13" s="24" t="s">
        <v>812</v>
      </c>
      <c r="BH13" s="24">
        <v>69</v>
      </c>
      <c r="BI13" s="21">
        <v>0.4107142857142857</v>
      </c>
      <c r="BJ13" s="24">
        <v>12</v>
      </c>
      <c r="BK13" s="23">
        <v>0.25</v>
      </c>
      <c r="BL13" s="23">
        <v>0.75</v>
      </c>
      <c r="BM13" s="23">
        <v>0.33333333333333331</v>
      </c>
      <c r="BN13" s="23">
        <v>0.70833333333333337</v>
      </c>
      <c r="BO13" s="24" t="s">
        <v>767</v>
      </c>
      <c r="BP13" s="24" t="s">
        <v>767</v>
      </c>
      <c r="BQ13" s="24" t="s">
        <v>767</v>
      </c>
      <c r="BR13" s="24" t="s">
        <v>767</v>
      </c>
      <c r="BS13" s="10" t="s">
        <v>34</v>
      </c>
      <c r="BT13" s="10" t="s">
        <v>91</v>
      </c>
      <c r="BU13" s="10" t="s">
        <v>91</v>
      </c>
      <c r="BV13" s="10" t="s">
        <v>91</v>
      </c>
      <c r="BW13" s="10" t="s">
        <v>91</v>
      </c>
      <c r="BX13" s="10" t="s">
        <v>35</v>
      </c>
      <c r="BY13" s="10" t="s">
        <v>34</v>
      </c>
      <c r="BZ13" s="10" t="s">
        <v>34</v>
      </c>
      <c r="CA13" s="10" t="s">
        <v>91</v>
      </c>
      <c r="CB13" s="10" t="s">
        <v>91</v>
      </c>
      <c r="CC13" s="11" t="s">
        <v>44</v>
      </c>
      <c r="CD13" s="11" t="s">
        <v>44</v>
      </c>
      <c r="CE13" s="7"/>
      <c r="CF13" s="7"/>
      <c r="CG13" s="7" t="s">
        <v>44</v>
      </c>
      <c r="CH13" s="7"/>
      <c r="CI13" s="7"/>
      <c r="CJ13" s="7"/>
      <c r="CK13" s="7"/>
      <c r="CL13" s="24" t="s">
        <v>44</v>
      </c>
      <c r="CM13" s="26">
        <v>0.2</v>
      </c>
      <c r="CN13" s="26">
        <v>0</v>
      </c>
      <c r="CO13" s="26">
        <v>0.12</v>
      </c>
      <c r="CP13" s="26">
        <v>0.1</v>
      </c>
      <c r="CQ13" s="26">
        <v>0.18</v>
      </c>
      <c r="CR13" s="26">
        <v>0.15</v>
      </c>
      <c r="CS13" s="26">
        <v>0.25</v>
      </c>
      <c r="CT13" s="26">
        <v>0</v>
      </c>
      <c r="CU13" s="10" t="s">
        <v>44</v>
      </c>
      <c r="CV13" s="27">
        <v>2013</v>
      </c>
      <c r="CW13" s="4" t="s">
        <v>44</v>
      </c>
      <c r="CX13" s="4" t="s">
        <v>845</v>
      </c>
      <c r="CY13" s="21">
        <v>0.25</v>
      </c>
      <c r="CZ13" s="5">
        <v>1</v>
      </c>
      <c r="DA13" s="5">
        <v>1</v>
      </c>
      <c r="DB13" s="5">
        <v>3</v>
      </c>
      <c r="DC13" s="5">
        <v>6</v>
      </c>
      <c r="DD13" s="5">
        <v>0</v>
      </c>
      <c r="DE13" s="5">
        <v>0</v>
      </c>
      <c r="DF13" s="5">
        <v>0</v>
      </c>
      <c r="DG13" s="5">
        <v>11</v>
      </c>
      <c r="DH13" s="12">
        <v>1</v>
      </c>
      <c r="DI13" s="12">
        <v>1</v>
      </c>
      <c r="DJ13" s="12">
        <v>7</v>
      </c>
      <c r="DK13" s="12">
        <v>6</v>
      </c>
      <c r="DL13" s="12">
        <v>0</v>
      </c>
      <c r="DM13" s="12">
        <v>0</v>
      </c>
      <c r="DN13" s="12">
        <v>2</v>
      </c>
      <c r="DO13" s="12">
        <v>17</v>
      </c>
      <c r="DP13" s="7" t="s">
        <v>34</v>
      </c>
      <c r="DQ13" s="7" t="s">
        <v>35</v>
      </c>
      <c r="DR13" s="7" t="s">
        <v>34</v>
      </c>
      <c r="DS13" s="7" t="s">
        <v>34</v>
      </c>
      <c r="DT13" s="7" t="s">
        <v>34</v>
      </c>
      <c r="DU13" s="7" t="s">
        <v>34</v>
      </c>
      <c r="DV13" s="7" t="s">
        <v>34</v>
      </c>
      <c r="DW13" s="7" t="s">
        <v>34</v>
      </c>
      <c r="DX13" s="7" t="s">
        <v>34</v>
      </c>
      <c r="DY13" s="7" t="s">
        <v>34</v>
      </c>
      <c r="DZ13" s="7" t="s">
        <v>34</v>
      </c>
      <c r="EA13" s="7" t="s">
        <v>34</v>
      </c>
      <c r="EB13" s="7" t="s">
        <v>34</v>
      </c>
      <c r="EC13" s="6" t="s">
        <v>44</v>
      </c>
      <c r="ED13" s="6" t="s">
        <v>44</v>
      </c>
      <c r="EE13" s="6" t="s">
        <v>44</v>
      </c>
      <c r="EF13" s="6"/>
      <c r="EG13" s="63" t="s">
        <v>933</v>
      </c>
      <c r="EH13" s="64" t="s">
        <v>934</v>
      </c>
      <c r="EI13" s="57"/>
    </row>
    <row r="14" spans="1:139" x14ac:dyDescent="0.2">
      <c r="A14" s="57">
        <v>98</v>
      </c>
      <c r="B14" s="3" t="s">
        <v>118</v>
      </c>
      <c r="C14" s="2" t="s">
        <v>119</v>
      </c>
      <c r="D14" s="2" t="s">
        <v>120</v>
      </c>
      <c r="E14" s="2" t="s">
        <v>121</v>
      </c>
      <c r="F14" s="2" t="s">
        <v>122</v>
      </c>
      <c r="G14" s="2" t="s">
        <v>694</v>
      </c>
      <c r="H14" s="2" t="s">
        <v>123</v>
      </c>
      <c r="I14" s="6" t="s">
        <v>570</v>
      </c>
      <c r="J14" s="6" t="s">
        <v>562</v>
      </c>
      <c r="K14" s="6" t="s">
        <v>44</v>
      </c>
      <c r="L14" s="6" t="s">
        <v>33</v>
      </c>
      <c r="M14" s="6" t="s">
        <v>33</v>
      </c>
      <c r="N14" s="158" t="s">
        <v>44</v>
      </c>
      <c r="O14" s="29">
        <v>1834588</v>
      </c>
      <c r="P14" s="29">
        <v>831228</v>
      </c>
      <c r="Q14" s="29">
        <v>71024</v>
      </c>
      <c r="R14" s="30">
        <v>6114860</v>
      </c>
      <c r="S14" s="22">
        <v>0.4484202418370985</v>
      </c>
      <c r="T14" s="22">
        <v>0.39045767196632464</v>
      </c>
      <c r="U14" s="22">
        <v>0.14942795092610461</v>
      </c>
      <c r="V14" s="22">
        <v>1.1694135270472259E-2</v>
      </c>
      <c r="W14" s="22">
        <v>0</v>
      </c>
      <c r="X14" s="111">
        <v>19</v>
      </c>
      <c r="Y14" s="65">
        <v>0</v>
      </c>
      <c r="Z14" s="65">
        <v>7.6923076923076927E-2</v>
      </c>
      <c r="AA14" s="65">
        <v>0.30769230769230771</v>
      </c>
      <c r="AB14" s="65">
        <v>0.61538461538461542</v>
      </c>
      <c r="AC14" s="65">
        <v>0</v>
      </c>
      <c r="AD14" s="65">
        <v>0</v>
      </c>
      <c r="AE14" s="65">
        <v>0</v>
      </c>
      <c r="AF14" s="65">
        <v>0</v>
      </c>
      <c r="AG14" s="6">
        <v>39</v>
      </c>
      <c r="AH14" s="16">
        <v>1</v>
      </c>
      <c r="AI14" s="17">
        <v>2.1538461538461537</v>
      </c>
      <c r="AJ14" s="18">
        <v>7</v>
      </c>
      <c r="AK14" s="18">
        <v>10.846153846153847</v>
      </c>
      <c r="AL14" s="15">
        <f t="shared" si="1"/>
        <v>0.64539007092198575</v>
      </c>
      <c r="AM14" s="19">
        <v>192000</v>
      </c>
      <c r="AN14" s="19">
        <v>422000</v>
      </c>
      <c r="AO14" s="15">
        <v>0.4562041945288754</v>
      </c>
      <c r="AP14" s="18">
        <v>4.2051282051282053</v>
      </c>
      <c r="AQ14" s="20">
        <v>28.025641025641026</v>
      </c>
      <c r="AR14" s="16">
        <v>0.61538461538461542</v>
      </c>
      <c r="AS14" s="16">
        <v>0.23076923076923078</v>
      </c>
      <c r="AT14" s="16">
        <v>0.15384615384615385</v>
      </c>
      <c r="AU14" s="16">
        <v>0</v>
      </c>
      <c r="AV14" s="8" t="s">
        <v>44</v>
      </c>
      <c r="AW14" s="8" t="s">
        <v>44</v>
      </c>
      <c r="AX14" s="8" t="s">
        <v>44</v>
      </c>
      <c r="AY14" s="8"/>
      <c r="AZ14" s="8" t="s">
        <v>44</v>
      </c>
      <c r="BA14" s="8" t="s">
        <v>44</v>
      </c>
      <c r="BB14" s="8" t="s">
        <v>44</v>
      </c>
      <c r="BC14" s="8"/>
      <c r="BD14" s="8" t="s">
        <v>44</v>
      </c>
      <c r="BE14" s="8"/>
      <c r="BF14" s="10"/>
      <c r="BG14" s="24" t="s">
        <v>814</v>
      </c>
      <c r="BH14" s="24">
        <v>87</v>
      </c>
      <c r="BI14" s="21">
        <v>0.5178571428571429</v>
      </c>
      <c r="BJ14" s="24">
        <v>14.5</v>
      </c>
      <c r="BK14" s="23">
        <v>0.25</v>
      </c>
      <c r="BL14" s="23">
        <v>0.85416666666666663</v>
      </c>
      <c r="BM14" s="23">
        <v>0.25</v>
      </c>
      <c r="BN14" s="23">
        <v>0.85416666666666663</v>
      </c>
      <c r="BO14" s="24" t="s">
        <v>767</v>
      </c>
      <c r="BP14" s="24" t="s">
        <v>767</v>
      </c>
      <c r="BQ14" s="23">
        <v>0.25</v>
      </c>
      <c r="BR14" s="23">
        <v>0.85416666666666663</v>
      </c>
      <c r="BS14" s="10" t="s">
        <v>34</v>
      </c>
      <c r="BT14" s="10" t="s">
        <v>91</v>
      </c>
      <c r="BU14" s="10" t="s">
        <v>91</v>
      </c>
      <c r="BV14" s="10" t="s">
        <v>91</v>
      </c>
      <c r="BW14" s="10" t="s">
        <v>91</v>
      </c>
      <c r="BX14" s="10" t="s">
        <v>91</v>
      </c>
      <c r="BY14" s="10" t="s">
        <v>34</v>
      </c>
      <c r="BZ14" s="10" t="s">
        <v>91</v>
      </c>
      <c r="CA14" s="10" t="s">
        <v>91</v>
      </c>
      <c r="CB14" s="10" t="s">
        <v>91</v>
      </c>
      <c r="CC14" s="11" t="s">
        <v>44</v>
      </c>
      <c r="CD14" s="11" t="s">
        <v>33</v>
      </c>
      <c r="CE14" s="7"/>
      <c r="CF14" s="7" t="s">
        <v>44</v>
      </c>
      <c r="CG14" s="7" t="s">
        <v>44</v>
      </c>
      <c r="CH14" s="7"/>
      <c r="CI14" s="7"/>
      <c r="CJ14" s="7"/>
      <c r="CK14" s="7" t="s">
        <v>124</v>
      </c>
      <c r="CL14" s="24" t="s">
        <v>44</v>
      </c>
      <c r="CM14" s="26">
        <v>0.2</v>
      </c>
      <c r="CN14" s="26">
        <v>0.01</v>
      </c>
      <c r="CO14" s="26">
        <v>0.08</v>
      </c>
      <c r="CP14" s="26">
        <v>0.08</v>
      </c>
      <c r="CQ14" s="26">
        <v>0.25</v>
      </c>
      <c r="CR14" s="26">
        <v>0.25</v>
      </c>
      <c r="CS14" s="26">
        <v>0.1</v>
      </c>
      <c r="CT14" s="26">
        <v>0.03</v>
      </c>
      <c r="CU14" s="10" t="s">
        <v>33</v>
      </c>
      <c r="CV14" s="27"/>
      <c r="CW14" s="4" t="s">
        <v>33</v>
      </c>
      <c r="CX14" s="4"/>
      <c r="CY14" s="21">
        <v>0.3</v>
      </c>
      <c r="CZ14" s="5">
        <v>2</v>
      </c>
      <c r="DA14" s="5">
        <v>0</v>
      </c>
      <c r="DB14" s="5">
        <v>3</v>
      </c>
      <c r="DC14" s="5">
        <v>6</v>
      </c>
      <c r="DD14" s="5">
        <v>0</v>
      </c>
      <c r="DE14" s="5">
        <v>0</v>
      </c>
      <c r="DF14" s="5">
        <v>0</v>
      </c>
      <c r="DG14" s="5">
        <v>11</v>
      </c>
      <c r="DH14" s="12">
        <v>0</v>
      </c>
      <c r="DI14" s="12">
        <v>0</v>
      </c>
      <c r="DJ14" s="12">
        <v>3</v>
      </c>
      <c r="DK14" s="12">
        <v>6</v>
      </c>
      <c r="DL14" s="12">
        <v>0</v>
      </c>
      <c r="DM14" s="12">
        <v>0</v>
      </c>
      <c r="DN14" s="12">
        <v>0</v>
      </c>
      <c r="DO14" s="12">
        <v>9</v>
      </c>
      <c r="DP14" s="7" t="s">
        <v>35</v>
      </c>
      <c r="DQ14" s="7" t="s">
        <v>35</v>
      </c>
      <c r="DR14" s="7" t="s">
        <v>34</v>
      </c>
      <c r="DS14" s="7" t="s">
        <v>34</v>
      </c>
      <c r="DT14" s="7" t="s">
        <v>34</v>
      </c>
      <c r="DU14" s="7" t="s">
        <v>91</v>
      </c>
      <c r="DV14" s="7" t="s">
        <v>34</v>
      </c>
      <c r="DW14" s="7" t="s">
        <v>34</v>
      </c>
      <c r="DX14" s="7" t="s">
        <v>34</v>
      </c>
      <c r="DY14" s="7" t="s">
        <v>34</v>
      </c>
      <c r="DZ14" s="7" t="s">
        <v>34</v>
      </c>
      <c r="EA14" s="7" t="s">
        <v>34</v>
      </c>
      <c r="EB14" s="7" t="s">
        <v>34</v>
      </c>
      <c r="EC14" s="6" t="s">
        <v>44</v>
      </c>
      <c r="ED14" s="6"/>
      <c r="EE14" s="6" t="s">
        <v>44</v>
      </c>
      <c r="EF14" s="6"/>
      <c r="EG14" s="63" t="s">
        <v>940</v>
      </c>
      <c r="EH14" s="64" t="s">
        <v>941</v>
      </c>
      <c r="EI14" s="57"/>
    </row>
    <row r="15" spans="1:139" x14ac:dyDescent="0.2">
      <c r="A15" s="57">
        <v>130</v>
      </c>
      <c r="B15" s="3" t="s">
        <v>368</v>
      </c>
      <c r="C15" s="2" t="s">
        <v>642</v>
      </c>
      <c r="D15" s="2" t="s">
        <v>369</v>
      </c>
      <c r="E15" s="2" t="s">
        <v>370</v>
      </c>
      <c r="F15" s="2" t="s">
        <v>371</v>
      </c>
      <c r="G15" s="2" t="s">
        <v>372</v>
      </c>
      <c r="H15" s="2" t="s">
        <v>373</v>
      </c>
      <c r="I15" s="6" t="s">
        <v>578</v>
      </c>
      <c r="J15" s="6" t="s">
        <v>562</v>
      </c>
      <c r="K15" s="6" t="s">
        <v>44</v>
      </c>
      <c r="L15" s="6" t="s">
        <v>33</v>
      </c>
      <c r="M15" s="6" t="s">
        <v>33</v>
      </c>
      <c r="N15" s="158" t="s">
        <v>44</v>
      </c>
      <c r="O15" s="29">
        <v>216614</v>
      </c>
      <c r="P15" s="29">
        <v>352725</v>
      </c>
      <c r="Q15" s="29">
        <v>23369</v>
      </c>
      <c r="R15" s="30">
        <v>1815149</v>
      </c>
      <c r="S15" s="22">
        <v>0.52525109508916346</v>
      </c>
      <c r="T15" s="22">
        <v>0.38004758837979691</v>
      </c>
      <c r="U15" s="22">
        <v>0</v>
      </c>
      <c r="V15" s="22">
        <v>9.4701316531039595E-2</v>
      </c>
      <c r="W15" s="22">
        <v>0</v>
      </c>
      <c r="X15" s="111">
        <v>13</v>
      </c>
      <c r="Y15" s="65">
        <v>0.25</v>
      </c>
      <c r="Z15" s="65">
        <v>0</v>
      </c>
      <c r="AA15" s="65">
        <v>0.25</v>
      </c>
      <c r="AB15" s="65">
        <v>0.5</v>
      </c>
      <c r="AC15" s="65">
        <v>0</v>
      </c>
      <c r="AD15" s="65">
        <v>0</v>
      </c>
      <c r="AE15" s="65">
        <v>0</v>
      </c>
      <c r="AF15" s="65">
        <v>0</v>
      </c>
      <c r="AG15" s="6">
        <v>15</v>
      </c>
      <c r="AH15" s="16">
        <v>0.88235294117647056</v>
      </c>
      <c r="AI15" s="17">
        <v>2.8</v>
      </c>
      <c r="AJ15" s="18">
        <v>5.5882352941176467</v>
      </c>
      <c r="AK15" s="18">
        <v>7.1875</v>
      </c>
      <c r="AL15" s="15">
        <f t="shared" si="1"/>
        <v>0.77749360613810736</v>
      </c>
      <c r="AM15" s="19">
        <v>134000</v>
      </c>
      <c r="AN15" s="19">
        <v>244000</v>
      </c>
      <c r="AO15" s="15">
        <v>0.55165514328808452</v>
      </c>
      <c r="AP15" s="18">
        <v>4.4117647058823533</v>
      </c>
      <c r="AQ15" s="20">
        <v>15.8125</v>
      </c>
      <c r="AR15" s="16">
        <v>0.47058823529411764</v>
      </c>
      <c r="AS15" s="16">
        <v>0.47058823529411764</v>
      </c>
      <c r="AT15" s="16">
        <v>5.8823529411764705E-2</v>
      </c>
      <c r="AU15" s="16">
        <v>0</v>
      </c>
      <c r="AV15" s="8" t="s">
        <v>44</v>
      </c>
      <c r="AW15" s="8" t="s">
        <v>44</v>
      </c>
      <c r="AX15" s="8" t="s">
        <v>44</v>
      </c>
      <c r="AY15" s="8"/>
      <c r="AZ15" s="8"/>
      <c r="BA15" s="8"/>
      <c r="BB15" s="8" t="s">
        <v>44</v>
      </c>
      <c r="BC15" s="8"/>
      <c r="BD15" s="8"/>
      <c r="BE15" s="8"/>
      <c r="BF15" s="10"/>
      <c r="BG15" s="24" t="s">
        <v>822</v>
      </c>
      <c r="BH15" s="24">
        <v>77</v>
      </c>
      <c r="BI15" s="21">
        <v>0.45833333333333331</v>
      </c>
      <c r="BJ15" s="24">
        <v>13</v>
      </c>
      <c r="BK15" s="23">
        <v>0.25</v>
      </c>
      <c r="BL15" s="23">
        <v>0.79166666666666663</v>
      </c>
      <c r="BM15" s="23">
        <v>0.29166666666666669</v>
      </c>
      <c r="BN15" s="23">
        <v>0.79166666666666663</v>
      </c>
      <c r="BO15" s="24" t="s">
        <v>767</v>
      </c>
      <c r="BP15" s="24" t="s">
        <v>767</v>
      </c>
      <c r="BQ15" s="24" t="s">
        <v>767</v>
      </c>
      <c r="BR15" s="24" t="s">
        <v>767</v>
      </c>
      <c r="BS15" s="10" t="s">
        <v>34</v>
      </c>
      <c r="BT15" s="10" t="s">
        <v>34</v>
      </c>
      <c r="BU15" s="10" t="s">
        <v>91</v>
      </c>
      <c r="BV15" s="10" t="s">
        <v>91</v>
      </c>
      <c r="BW15" s="10" t="s">
        <v>91</v>
      </c>
      <c r="BX15" s="10" t="s">
        <v>91</v>
      </c>
      <c r="BY15" s="10" t="s">
        <v>34</v>
      </c>
      <c r="BZ15" s="10" t="s">
        <v>91</v>
      </c>
      <c r="CA15" s="10" t="s">
        <v>91</v>
      </c>
      <c r="CB15" s="10" t="s">
        <v>91</v>
      </c>
      <c r="CC15" s="11" t="s">
        <v>44</v>
      </c>
      <c r="CD15" s="11" t="s">
        <v>33</v>
      </c>
      <c r="CE15" s="7"/>
      <c r="CF15" s="7"/>
      <c r="CG15" s="7"/>
      <c r="CH15" s="7" t="s">
        <v>44</v>
      </c>
      <c r="CI15" s="7"/>
      <c r="CJ15" s="7" t="s">
        <v>44</v>
      </c>
      <c r="CK15" s="7"/>
      <c r="CL15" s="24" t="s">
        <v>44</v>
      </c>
      <c r="CM15" s="26">
        <v>0.5</v>
      </c>
      <c r="CN15" s="26">
        <v>0</v>
      </c>
      <c r="CO15" s="26">
        <v>0.05</v>
      </c>
      <c r="CP15" s="26">
        <v>0.05</v>
      </c>
      <c r="CQ15" s="26">
        <v>0.1</v>
      </c>
      <c r="CR15" s="26">
        <v>0.15</v>
      </c>
      <c r="CS15" s="26">
        <v>0.15</v>
      </c>
      <c r="CT15" s="26">
        <v>0</v>
      </c>
      <c r="CU15" s="10" t="s">
        <v>33</v>
      </c>
      <c r="CV15" s="27"/>
      <c r="CW15" s="4" t="s">
        <v>44</v>
      </c>
      <c r="CX15" s="4" t="s">
        <v>374</v>
      </c>
      <c r="CY15" s="21">
        <v>0.2</v>
      </c>
      <c r="CZ15" s="5">
        <v>0</v>
      </c>
      <c r="DA15" s="5">
        <v>0</v>
      </c>
      <c r="DB15" s="5">
        <v>1</v>
      </c>
      <c r="DC15" s="5">
        <v>0</v>
      </c>
      <c r="DD15" s="5">
        <v>0</v>
      </c>
      <c r="DE15" s="5">
        <v>0</v>
      </c>
      <c r="DF15" s="5">
        <v>0</v>
      </c>
      <c r="DG15" s="5">
        <v>1</v>
      </c>
      <c r="DH15" s="12">
        <v>0</v>
      </c>
      <c r="DI15" s="12">
        <v>0</v>
      </c>
      <c r="DJ15" s="12">
        <v>0</v>
      </c>
      <c r="DK15" s="12">
        <v>2</v>
      </c>
      <c r="DL15" s="12">
        <v>0</v>
      </c>
      <c r="DM15" s="12">
        <v>0</v>
      </c>
      <c r="DN15" s="12">
        <v>0</v>
      </c>
      <c r="DO15" s="12">
        <v>2</v>
      </c>
      <c r="DP15" s="7" t="s">
        <v>34</v>
      </c>
      <c r="DQ15" s="7" t="s">
        <v>34</v>
      </c>
      <c r="DR15" s="7" t="s">
        <v>34</v>
      </c>
      <c r="DS15" s="7" t="s">
        <v>34</v>
      </c>
      <c r="DT15" s="7" t="s">
        <v>34</v>
      </c>
      <c r="DU15" s="7" t="s">
        <v>34</v>
      </c>
      <c r="DV15" s="7" t="s">
        <v>34</v>
      </c>
      <c r="DW15" s="7" t="s">
        <v>34</v>
      </c>
      <c r="DX15" s="7" t="s">
        <v>34</v>
      </c>
      <c r="DY15" s="7" t="s">
        <v>34</v>
      </c>
      <c r="DZ15" s="7" t="s">
        <v>34</v>
      </c>
      <c r="EA15" s="7" t="s">
        <v>34</v>
      </c>
      <c r="EB15" s="7" t="s">
        <v>34</v>
      </c>
      <c r="EC15" s="6" t="s">
        <v>44</v>
      </c>
      <c r="ED15" s="6"/>
      <c r="EE15" s="6"/>
      <c r="EF15" s="6"/>
      <c r="EG15" s="63" t="s">
        <v>960</v>
      </c>
      <c r="EH15" s="64"/>
      <c r="EI15" s="57"/>
    </row>
    <row r="16" spans="1:139" x14ac:dyDescent="0.2">
      <c r="A16" s="57">
        <v>131</v>
      </c>
      <c r="B16" s="3" t="s">
        <v>192</v>
      </c>
      <c r="C16" s="2" t="s">
        <v>193</v>
      </c>
      <c r="D16" s="2" t="s">
        <v>194</v>
      </c>
      <c r="E16" s="2" t="s">
        <v>195</v>
      </c>
      <c r="F16" s="2" t="s">
        <v>196</v>
      </c>
      <c r="G16" s="2" t="s">
        <v>197</v>
      </c>
      <c r="H16" s="2" t="s">
        <v>198</v>
      </c>
      <c r="I16" s="6" t="s">
        <v>578</v>
      </c>
      <c r="J16" s="6" t="s">
        <v>562</v>
      </c>
      <c r="K16" s="6" t="s">
        <v>44</v>
      </c>
      <c r="L16" s="6" t="s">
        <v>33</v>
      </c>
      <c r="M16" s="6" t="s">
        <v>33</v>
      </c>
      <c r="N16" s="158" t="s">
        <v>44</v>
      </c>
      <c r="O16" s="29">
        <v>199237</v>
      </c>
      <c r="P16" s="29">
        <v>529946</v>
      </c>
      <c r="Q16" s="29">
        <v>35970</v>
      </c>
      <c r="R16" s="30">
        <v>2014485</v>
      </c>
      <c r="S16" s="22">
        <v>0.46332238760775085</v>
      </c>
      <c r="T16" s="22">
        <v>0.16019429283414868</v>
      </c>
      <c r="U16" s="22">
        <v>7.4486034892292566E-2</v>
      </c>
      <c r="V16" s="22">
        <v>0</v>
      </c>
      <c r="W16" s="22">
        <v>0.30199728466580789</v>
      </c>
      <c r="X16" s="111">
        <v>10</v>
      </c>
      <c r="Y16" s="65">
        <v>0</v>
      </c>
      <c r="Z16" s="65">
        <v>0</v>
      </c>
      <c r="AA16" s="65">
        <v>0.375</v>
      </c>
      <c r="AB16" s="65">
        <v>0.625</v>
      </c>
      <c r="AC16" s="65">
        <v>0</v>
      </c>
      <c r="AD16" s="65">
        <v>0</v>
      </c>
      <c r="AE16" s="65">
        <v>0</v>
      </c>
      <c r="AF16" s="65">
        <v>0</v>
      </c>
      <c r="AG16" s="6">
        <v>8</v>
      </c>
      <c r="AH16" s="16">
        <v>1</v>
      </c>
      <c r="AI16" s="17">
        <v>2.375</v>
      </c>
      <c r="AJ16" s="18">
        <v>4.625</v>
      </c>
      <c r="AK16" s="18">
        <v>9.375</v>
      </c>
      <c r="AL16" s="15">
        <f t="shared" si="1"/>
        <v>0.49333333333333335</v>
      </c>
      <c r="AM16" s="19">
        <v>127000</v>
      </c>
      <c r="AN16" s="19">
        <v>369000</v>
      </c>
      <c r="AO16" s="15">
        <v>0.34478813559322036</v>
      </c>
      <c r="AP16" s="18">
        <v>4.375</v>
      </c>
      <c r="AQ16" s="20">
        <v>24.75</v>
      </c>
      <c r="AR16" s="16">
        <v>1</v>
      </c>
      <c r="AS16" s="16">
        <v>0</v>
      </c>
      <c r="AT16" s="16">
        <v>0</v>
      </c>
      <c r="AU16" s="16">
        <v>0</v>
      </c>
      <c r="AV16" s="8" t="s">
        <v>44</v>
      </c>
      <c r="AW16" s="8" t="s">
        <v>44</v>
      </c>
      <c r="AX16" s="8" t="s">
        <v>44</v>
      </c>
      <c r="AY16" s="8"/>
      <c r="AZ16" s="8"/>
      <c r="BA16" s="8" t="s">
        <v>44</v>
      </c>
      <c r="BB16" s="8"/>
      <c r="BC16" s="8"/>
      <c r="BD16" s="8"/>
      <c r="BE16" s="8"/>
      <c r="BF16" s="10"/>
      <c r="BG16" s="24" t="s">
        <v>823</v>
      </c>
      <c r="BH16" s="24">
        <v>79</v>
      </c>
      <c r="BI16" s="21">
        <v>0.47023809523809523</v>
      </c>
      <c r="BJ16" s="24">
        <v>14</v>
      </c>
      <c r="BK16" s="23">
        <v>0.25</v>
      </c>
      <c r="BL16" s="23">
        <v>0.83333333333333337</v>
      </c>
      <c r="BM16" s="23">
        <v>0.375</v>
      </c>
      <c r="BN16" s="23">
        <v>0.75</v>
      </c>
      <c r="BO16" s="24" t="s">
        <v>767</v>
      </c>
      <c r="BP16" s="24" t="s">
        <v>767</v>
      </c>
      <c r="BQ16" s="24" t="s">
        <v>767</v>
      </c>
      <c r="BR16" s="24" t="s">
        <v>767</v>
      </c>
      <c r="BS16" s="10" t="s">
        <v>34</v>
      </c>
      <c r="BT16" s="10" t="s">
        <v>91</v>
      </c>
      <c r="BU16" s="10" t="s">
        <v>91</v>
      </c>
      <c r="BV16" s="10" t="s">
        <v>91</v>
      </c>
      <c r="BW16" s="10" t="s">
        <v>91</v>
      </c>
      <c r="BX16" s="10" t="s">
        <v>91</v>
      </c>
      <c r="BY16" s="10" t="s">
        <v>35</v>
      </c>
      <c r="BZ16" s="10" t="s">
        <v>91</v>
      </c>
      <c r="CA16" s="10" t="s">
        <v>91</v>
      </c>
      <c r="CB16" s="10" t="s">
        <v>91</v>
      </c>
      <c r="CC16" s="11" t="s">
        <v>44</v>
      </c>
      <c r="CD16" s="11" t="s">
        <v>33</v>
      </c>
      <c r="CE16" s="7"/>
      <c r="CF16" s="7"/>
      <c r="CG16" s="7" t="s">
        <v>44</v>
      </c>
      <c r="CH16" s="7"/>
      <c r="CI16" s="7"/>
      <c r="CJ16" s="7" t="s">
        <v>44</v>
      </c>
      <c r="CK16" s="7" t="s">
        <v>199</v>
      </c>
      <c r="CL16" s="24" t="s">
        <v>44</v>
      </c>
      <c r="CM16" s="72"/>
      <c r="CN16" s="72"/>
      <c r="CO16" s="72"/>
      <c r="CP16" s="72"/>
      <c r="CQ16" s="72"/>
      <c r="CR16" s="72"/>
      <c r="CS16" s="72"/>
      <c r="CT16" s="72"/>
      <c r="CU16" s="10" t="s">
        <v>44</v>
      </c>
      <c r="CV16" s="27"/>
      <c r="CW16" s="4" t="s">
        <v>33</v>
      </c>
      <c r="CX16" s="4"/>
      <c r="CY16" s="21">
        <v>0.25</v>
      </c>
      <c r="CZ16" s="5">
        <v>1</v>
      </c>
      <c r="DA16" s="5">
        <v>2</v>
      </c>
      <c r="DB16" s="5">
        <v>2</v>
      </c>
      <c r="DC16" s="5">
        <v>3</v>
      </c>
      <c r="DD16" s="5">
        <v>0</v>
      </c>
      <c r="DE16" s="5">
        <v>0</v>
      </c>
      <c r="DF16" s="5">
        <v>0</v>
      </c>
      <c r="DG16" s="5">
        <v>8</v>
      </c>
      <c r="DH16" s="12">
        <v>1</v>
      </c>
      <c r="DI16" s="12">
        <v>0</v>
      </c>
      <c r="DJ16" s="12">
        <v>1</v>
      </c>
      <c r="DK16" s="12">
        <v>2</v>
      </c>
      <c r="DL16" s="12">
        <v>0</v>
      </c>
      <c r="DM16" s="12">
        <v>0</v>
      </c>
      <c r="DN16" s="12">
        <v>0</v>
      </c>
      <c r="DO16" s="12">
        <v>4</v>
      </c>
      <c r="DP16" s="7" t="s">
        <v>34</v>
      </c>
      <c r="DQ16" s="7" t="s">
        <v>34</v>
      </c>
      <c r="DR16" s="7" t="s">
        <v>34</v>
      </c>
      <c r="DS16" s="7" t="s">
        <v>34</v>
      </c>
      <c r="DT16" s="7" t="s">
        <v>34</v>
      </c>
      <c r="DU16" s="7" t="s">
        <v>34</v>
      </c>
      <c r="DV16" s="7" t="s">
        <v>34</v>
      </c>
      <c r="DW16" s="7" t="s">
        <v>34</v>
      </c>
      <c r="DX16" s="7" t="s">
        <v>34</v>
      </c>
      <c r="DY16" s="7" t="s">
        <v>35</v>
      </c>
      <c r="DZ16" s="7" t="s">
        <v>35</v>
      </c>
      <c r="EA16" s="7" t="s">
        <v>34</v>
      </c>
      <c r="EB16" s="7" t="s">
        <v>34</v>
      </c>
      <c r="EC16" s="6" t="s">
        <v>44</v>
      </c>
      <c r="ED16" s="6"/>
      <c r="EE16" s="6" t="s">
        <v>44</v>
      </c>
      <c r="EF16" s="6"/>
      <c r="EG16" s="63" t="s">
        <v>961</v>
      </c>
      <c r="EH16" s="64" t="s">
        <v>962</v>
      </c>
      <c r="EI16" s="57"/>
    </row>
    <row r="17" spans="1:139" x14ac:dyDescent="0.2">
      <c r="A17" s="57">
        <v>141</v>
      </c>
      <c r="B17" s="3" t="s">
        <v>147</v>
      </c>
      <c r="C17" s="2" t="s">
        <v>147</v>
      </c>
      <c r="D17" s="2" t="s">
        <v>148</v>
      </c>
      <c r="E17" s="2" t="s">
        <v>149</v>
      </c>
      <c r="F17" s="2" t="s">
        <v>150</v>
      </c>
      <c r="G17" s="2" t="s">
        <v>699</v>
      </c>
      <c r="H17" s="2" t="s">
        <v>151</v>
      </c>
      <c r="I17" s="6" t="s">
        <v>577</v>
      </c>
      <c r="J17" s="6" t="s">
        <v>562</v>
      </c>
      <c r="K17" s="6" t="s">
        <v>44</v>
      </c>
      <c r="L17" s="6" t="s">
        <v>33</v>
      </c>
      <c r="M17" s="6" t="s">
        <v>33</v>
      </c>
      <c r="N17" s="158" t="s">
        <v>44</v>
      </c>
      <c r="O17" s="29">
        <v>1006949</v>
      </c>
      <c r="P17" s="29">
        <v>1860218</v>
      </c>
      <c r="Q17" s="29">
        <v>96419</v>
      </c>
      <c r="R17" s="30">
        <v>6665693</v>
      </c>
      <c r="S17" s="22">
        <v>0.74968784190931081</v>
      </c>
      <c r="T17" s="22">
        <v>0.17984341613092591</v>
      </c>
      <c r="U17" s="22">
        <v>4.8459477506689851E-2</v>
      </c>
      <c r="V17" s="22">
        <v>2.2009264453073371E-2</v>
      </c>
      <c r="W17" s="22">
        <v>0</v>
      </c>
      <c r="X17" s="111">
        <v>62</v>
      </c>
      <c r="Y17" s="65">
        <v>0.16129032258064516</v>
      </c>
      <c r="Z17" s="65">
        <v>1.6129032258064516E-2</v>
      </c>
      <c r="AA17" s="65">
        <v>0.46774193548387094</v>
      </c>
      <c r="AB17" s="65">
        <v>0.29032258064516131</v>
      </c>
      <c r="AC17" s="65">
        <v>0</v>
      </c>
      <c r="AD17" s="65">
        <v>0</v>
      </c>
      <c r="AE17" s="65">
        <v>6.4516129032258063E-2</v>
      </c>
      <c r="AF17" s="65">
        <v>0</v>
      </c>
      <c r="AG17" s="6">
        <v>46</v>
      </c>
      <c r="AH17" s="16">
        <v>0.74193548387096775</v>
      </c>
      <c r="AI17" s="17">
        <v>2.2826086956521738</v>
      </c>
      <c r="AJ17" s="18">
        <v>5.9838709677419351</v>
      </c>
      <c r="AK17" s="18">
        <v>7.596774193548387</v>
      </c>
      <c r="AL17" s="15">
        <f t="shared" si="1"/>
        <v>0.78768577494692138</v>
      </c>
      <c r="AM17" s="19">
        <v>128000</v>
      </c>
      <c r="AN17" s="19">
        <v>269000</v>
      </c>
      <c r="AO17" s="15">
        <v>0.47657987987987993</v>
      </c>
      <c r="AP17" s="18">
        <v>3.5806451612903225</v>
      </c>
      <c r="AQ17" s="20">
        <v>11.586956521739131</v>
      </c>
      <c r="AR17" s="16">
        <v>0.79032258064516125</v>
      </c>
      <c r="AS17" s="16">
        <v>0.20967741935483872</v>
      </c>
      <c r="AT17" s="16">
        <v>0</v>
      </c>
      <c r="AU17" s="16">
        <v>0</v>
      </c>
      <c r="AV17" s="8" t="s">
        <v>44</v>
      </c>
      <c r="AW17" s="8" t="s">
        <v>44</v>
      </c>
      <c r="AX17" s="8" t="s">
        <v>44</v>
      </c>
      <c r="AY17" s="8"/>
      <c r="AZ17" s="8" t="s">
        <v>44</v>
      </c>
      <c r="BA17" s="8" t="s">
        <v>44</v>
      </c>
      <c r="BB17" s="8" t="s">
        <v>44</v>
      </c>
      <c r="BC17" s="8" t="s">
        <v>44</v>
      </c>
      <c r="BD17" s="8"/>
      <c r="BE17" s="8"/>
      <c r="BF17" s="10"/>
      <c r="BG17" s="24" t="s">
        <v>826</v>
      </c>
      <c r="BH17" s="24">
        <v>107</v>
      </c>
      <c r="BI17" s="21">
        <v>0.63690476190476186</v>
      </c>
      <c r="BJ17" s="24">
        <v>18</v>
      </c>
      <c r="BK17" s="23">
        <v>0.20833333333333334</v>
      </c>
      <c r="BL17" s="23">
        <v>0.95833333333333337</v>
      </c>
      <c r="BM17" s="23">
        <v>0.25</v>
      </c>
      <c r="BN17" s="23">
        <v>0.95833333333333337</v>
      </c>
      <c r="BO17" s="24" t="s">
        <v>767</v>
      </c>
      <c r="BP17" s="24" t="s">
        <v>767</v>
      </c>
      <c r="BQ17" s="24" t="s">
        <v>767</v>
      </c>
      <c r="BR17" s="24" t="s">
        <v>767</v>
      </c>
      <c r="BS17" s="10" t="s">
        <v>34</v>
      </c>
      <c r="BT17" s="10" t="s">
        <v>91</v>
      </c>
      <c r="BU17" s="10" t="s">
        <v>91</v>
      </c>
      <c r="BV17" s="10" t="s">
        <v>91</v>
      </c>
      <c r="BW17" s="10" t="s">
        <v>91</v>
      </c>
      <c r="BX17" s="10" t="s">
        <v>35</v>
      </c>
      <c r="BY17" s="10" t="s">
        <v>34</v>
      </c>
      <c r="BZ17" s="10" t="s">
        <v>34</v>
      </c>
      <c r="CA17" s="10" t="s">
        <v>91</v>
      </c>
      <c r="CB17" s="10" t="s">
        <v>91</v>
      </c>
      <c r="CC17" s="11" t="s">
        <v>44</v>
      </c>
      <c r="CD17" s="11" t="s">
        <v>44</v>
      </c>
      <c r="CE17" s="7"/>
      <c r="CF17" s="7" t="s">
        <v>44</v>
      </c>
      <c r="CG17" s="7"/>
      <c r="CH17" s="7" t="s">
        <v>44</v>
      </c>
      <c r="CI17" s="7" t="s">
        <v>44</v>
      </c>
      <c r="CJ17" s="7" t="s">
        <v>44</v>
      </c>
      <c r="CK17" s="7" t="s">
        <v>152</v>
      </c>
      <c r="CL17" s="24" t="s">
        <v>44</v>
      </c>
      <c r="CM17" s="26">
        <v>0.14000000000000001</v>
      </c>
      <c r="CN17" s="26">
        <v>0</v>
      </c>
      <c r="CO17" s="26">
        <v>0</v>
      </c>
      <c r="CP17" s="26">
        <v>0.01</v>
      </c>
      <c r="CQ17" s="26">
        <v>0.09</v>
      </c>
      <c r="CR17" s="26">
        <v>0.02</v>
      </c>
      <c r="CS17" s="26">
        <v>0.55000000000000004</v>
      </c>
      <c r="CT17" s="26">
        <v>0.19</v>
      </c>
      <c r="CU17" s="10" t="s">
        <v>33</v>
      </c>
      <c r="CV17" s="27"/>
      <c r="CW17" s="4" t="s">
        <v>44</v>
      </c>
      <c r="CX17" s="4" t="s">
        <v>153</v>
      </c>
      <c r="CY17" s="21">
        <v>0.2</v>
      </c>
      <c r="CZ17" s="5">
        <v>5</v>
      </c>
      <c r="DA17" s="5">
        <v>0</v>
      </c>
      <c r="DB17" s="5">
        <v>0</v>
      </c>
      <c r="DC17" s="5">
        <v>0</v>
      </c>
      <c r="DD17" s="5">
        <v>0</v>
      </c>
      <c r="DE17" s="5">
        <v>0</v>
      </c>
      <c r="DF17" s="5">
        <v>0</v>
      </c>
      <c r="DG17" s="5">
        <v>5</v>
      </c>
      <c r="DH17" s="12">
        <v>0</v>
      </c>
      <c r="DI17" s="12">
        <v>0</v>
      </c>
      <c r="DJ17" s="12">
        <v>0</v>
      </c>
      <c r="DK17" s="12">
        <v>0</v>
      </c>
      <c r="DL17" s="12">
        <v>0</v>
      </c>
      <c r="DM17" s="12">
        <v>0</v>
      </c>
      <c r="DN17" s="12">
        <v>0</v>
      </c>
      <c r="DO17" s="12">
        <v>0</v>
      </c>
      <c r="DP17" s="7" t="s">
        <v>34</v>
      </c>
      <c r="DQ17" s="7" t="s">
        <v>34</v>
      </c>
      <c r="DR17" s="7" t="s">
        <v>34</v>
      </c>
      <c r="DS17" s="7" t="s">
        <v>34</v>
      </c>
      <c r="DT17" s="7" t="s">
        <v>34</v>
      </c>
      <c r="DU17" s="7" t="s">
        <v>34</v>
      </c>
      <c r="DV17" s="7" t="s">
        <v>34</v>
      </c>
      <c r="DW17" s="7" t="s">
        <v>34</v>
      </c>
      <c r="DX17" s="7" t="s">
        <v>34</v>
      </c>
      <c r="DY17" s="7" t="s">
        <v>34</v>
      </c>
      <c r="DZ17" s="7" t="s">
        <v>34</v>
      </c>
      <c r="EA17" s="7" t="s">
        <v>34</v>
      </c>
      <c r="EB17" s="7" t="s">
        <v>34</v>
      </c>
      <c r="EC17" s="6" t="s">
        <v>44</v>
      </c>
      <c r="ED17" s="6" t="s">
        <v>44</v>
      </c>
      <c r="EE17" s="6" t="s">
        <v>44</v>
      </c>
      <c r="EF17" s="6"/>
      <c r="EG17" s="63" t="s">
        <v>968</v>
      </c>
      <c r="EH17" s="64" t="s">
        <v>969</v>
      </c>
      <c r="EI17" s="57"/>
    </row>
    <row r="18" spans="1:139" x14ac:dyDescent="0.2">
      <c r="A18" s="57">
        <v>142</v>
      </c>
      <c r="B18" s="3" t="s">
        <v>447</v>
      </c>
      <c r="C18" s="2" t="s">
        <v>448</v>
      </c>
      <c r="D18" s="2" t="s">
        <v>449</v>
      </c>
      <c r="E18" s="2" t="s">
        <v>450</v>
      </c>
      <c r="F18" s="2" t="s">
        <v>451</v>
      </c>
      <c r="G18" s="2" t="s">
        <v>452</v>
      </c>
      <c r="H18" s="2" t="s">
        <v>453</v>
      </c>
      <c r="I18" s="6" t="s">
        <v>581</v>
      </c>
      <c r="J18" s="6" t="s">
        <v>562</v>
      </c>
      <c r="K18" s="6" t="s">
        <v>44</v>
      </c>
      <c r="L18" s="6" t="s">
        <v>33</v>
      </c>
      <c r="M18" s="6" t="s">
        <v>33</v>
      </c>
      <c r="N18" s="158" t="s">
        <v>44</v>
      </c>
      <c r="O18" s="29">
        <v>491353</v>
      </c>
      <c r="P18" s="29">
        <v>574894</v>
      </c>
      <c r="Q18" s="29">
        <v>36642</v>
      </c>
      <c r="R18" s="30">
        <v>1848517</v>
      </c>
      <c r="S18" s="22">
        <v>0.49296706494990311</v>
      </c>
      <c r="T18" s="22">
        <v>0.48150328073801862</v>
      </c>
      <c r="U18" s="22">
        <v>1.7926261971082765E-2</v>
      </c>
      <c r="V18" s="22">
        <v>7.6033923409955118E-3</v>
      </c>
      <c r="W18" s="22">
        <v>0</v>
      </c>
      <c r="X18" s="111">
        <v>14</v>
      </c>
      <c r="Y18" s="65">
        <v>0</v>
      </c>
      <c r="Z18" s="65">
        <v>6.25E-2</v>
      </c>
      <c r="AA18" s="65">
        <v>0</v>
      </c>
      <c r="AB18" s="65">
        <v>0.9375</v>
      </c>
      <c r="AC18" s="65">
        <v>0</v>
      </c>
      <c r="AD18" s="65">
        <v>0</v>
      </c>
      <c r="AE18" s="65">
        <v>0</v>
      </c>
      <c r="AF18" s="65">
        <v>0</v>
      </c>
      <c r="AG18" s="6">
        <v>15</v>
      </c>
      <c r="AH18" s="16">
        <v>0.9375</v>
      </c>
      <c r="AI18" s="17">
        <v>2.6</v>
      </c>
      <c r="AJ18" s="18">
        <v>5.875</v>
      </c>
      <c r="AK18" s="18">
        <v>13.1875</v>
      </c>
      <c r="AL18" s="15">
        <f t="shared" si="1"/>
        <v>0.44549763033175355</v>
      </c>
      <c r="AM18" s="19">
        <v>207000</v>
      </c>
      <c r="AN18" s="19">
        <v>544000</v>
      </c>
      <c r="AO18" s="15">
        <v>0.37977850574712646</v>
      </c>
      <c r="AP18" s="18">
        <v>3.625</v>
      </c>
      <c r="AQ18" s="20">
        <v>31.666666666666668</v>
      </c>
      <c r="AR18" s="16">
        <v>0.3125</v>
      </c>
      <c r="AS18" s="16">
        <v>6.25E-2</v>
      </c>
      <c r="AT18" s="16">
        <v>0.625</v>
      </c>
      <c r="AU18" s="16">
        <v>0</v>
      </c>
      <c r="AV18" s="8" t="s">
        <v>44</v>
      </c>
      <c r="AW18" s="8" t="s">
        <v>44</v>
      </c>
      <c r="AX18" s="8" t="s">
        <v>44</v>
      </c>
      <c r="AY18" s="8"/>
      <c r="AZ18" s="8" t="s">
        <v>44</v>
      </c>
      <c r="BA18" s="8" t="s">
        <v>44</v>
      </c>
      <c r="BB18" s="8"/>
      <c r="BC18" s="8"/>
      <c r="BD18" s="8"/>
      <c r="BE18" s="8"/>
      <c r="BF18" s="10"/>
      <c r="BG18" s="24" t="s">
        <v>827</v>
      </c>
      <c r="BH18" s="24">
        <v>85.5</v>
      </c>
      <c r="BI18" s="21">
        <v>0.5089285714285714</v>
      </c>
      <c r="BJ18" s="24">
        <v>15.5</v>
      </c>
      <c r="BK18" s="23">
        <v>0.16666666666666666</v>
      </c>
      <c r="BL18" s="23">
        <v>0.8125</v>
      </c>
      <c r="BM18" s="23">
        <v>0.375</v>
      </c>
      <c r="BN18" s="23">
        <v>0.70833333333333337</v>
      </c>
      <c r="BO18" s="24" t="s">
        <v>767</v>
      </c>
      <c r="BP18" s="24" t="s">
        <v>767</v>
      </c>
      <c r="BQ18" s="24" t="s">
        <v>767</v>
      </c>
      <c r="BR18" s="24" t="s">
        <v>767</v>
      </c>
      <c r="BS18" s="10" t="s">
        <v>91</v>
      </c>
      <c r="BT18" s="10" t="s">
        <v>91</v>
      </c>
      <c r="BU18" s="10" t="s">
        <v>34</v>
      </c>
      <c r="BV18" s="10" t="s">
        <v>91</v>
      </c>
      <c r="BW18" s="10" t="s">
        <v>91</v>
      </c>
      <c r="BX18" s="10" t="s">
        <v>91</v>
      </c>
      <c r="BY18" s="10" t="s">
        <v>91</v>
      </c>
      <c r="BZ18" s="10" t="s">
        <v>91</v>
      </c>
      <c r="CA18" s="10" t="s">
        <v>91</v>
      </c>
      <c r="CB18" s="10" t="s">
        <v>91</v>
      </c>
      <c r="CC18" s="11" t="s">
        <v>91</v>
      </c>
      <c r="CD18" s="11" t="s">
        <v>91</v>
      </c>
      <c r="CE18" s="71"/>
      <c r="CF18" s="71"/>
      <c r="CG18" s="71"/>
      <c r="CH18" s="71"/>
      <c r="CI18" s="71"/>
      <c r="CJ18" s="71"/>
      <c r="CK18" s="71"/>
      <c r="CL18" s="67"/>
      <c r="CM18" s="72"/>
      <c r="CN18" s="72"/>
      <c r="CO18" s="72"/>
      <c r="CP18" s="72"/>
      <c r="CQ18" s="72"/>
      <c r="CR18" s="72"/>
      <c r="CS18" s="72"/>
      <c r="CT18" s="72"/>
      <c r="CU18" s="69"/>
      <c r="CV18" s="73"/>
      <c r="CW18" s="4" t="s">
        <v>33</v>
      </c>
      <c r="CX18" s="4"/>
      <c r="CY18" s="21">
        <v>0.25</v>
      </c>
      <c r="CZ18" s="5">
        <v>0</v>
      </c>
      <c r="DA18" s="5">
        <v>0</v>
      </c>
      <c r="DB18" s="5">
        <v>0</v>
      </c>
      <c r="DC18" s="5">
        <v>2</v>
      </c>
      <c r="DD18" s="5">
        <v>0</v>
      </c>
      <c r="DE18" s="5">
        <v>0</v>
      </c>
      <c r="DF18" s="5">
        <v>0</v>
      </c>
      <c r="DG18" s="5">
        <v>2</v>
      </c>
      <c r="DH18" s="12">
        <v>0</v>
      </c>
      <c r="DI18" s="12">
        <v>0</v>
      </c>
      <c r="DJ18" s="12">
        <v>0</v>
      </c>
      <c r="DK18" s="12">
        <v>2</v>
      </c>
      <c r="DL18" s="12">
        <v>0</v>
      </c>
      <c r="DM18" s="12">
        <v>0</v>
      </c>
      <c r="DN18" s="12">
        <v>0</v>
      </c>
      <c r="DO18" s="12">
        <v>2</v>
      </c>
      <c r="DP18" s="7" t="s">
        <v>34</v>
      </c>
      <c r="DQ18" s="7" t="s">
        <v>34</v>
      </c>
      <c r="DR18" s="7" t="s">
        <v>34</v>
      </c>
      <c r="DS18" s="7" t="s">
        <v>34</v>
      </c>
      <c r="DT18" s="7" t="s">
        <v>34</v>
      </c>
      <c r="DU18" s="7" t="s">
        <v>91</v>
      </c>
      <c r="DV18" s="7" t="s">
        <v>34</v>
      </c>
      <c r="DW18" s="7" t="s">
        <v>34</v>
      </c>
      <c r="DX18" s="7" t="s">
        <v>34</v>
      </c>
      <c r="DY18" s="7" t="s">
        <v>34</v>
      </c>
      <c r="DZ18" s="7" t="s">
        <v>34</v>
      </c>
      <c r="EA18" s="7" t="s">
        <v>34</v>
      </c>
      <c r="EB18" s="7" t="s">
        <v>34</v>
      </c>
      <c r="EC18" s="6" t="s">
        <v>44</v>
      </c>
      <c r="ED18" s="6" t="s">
        <v>44</v>
      </c>
      <c r="EE18" s="6"/>
      <c r="EF18" s="6"/>
      <c r="EG18" s="63" t="s">
        <v>970</v>
      </c>
      <c r="EH18" s="64" t="s">
        <v>971</v>
      </c>
      <c r="EI18" s="57"/>
    </row>
    <row r="19" spans="1:139" x14ac:dyDescent="0.2">
      <c r="A19" s="57"/>
      <c r="B19" s="57"/>
      <c r="C19" s="58"/>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9"/>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row>
    <row r="20" spans="1:139" x14ac:dyDescent="0.2">
      <c r="A20" s="57"/>
      <c r="B20" s="160" t="s">
        <v>1081</v>
      </c>
      <c r="C20" s="58"/>
      <c r="D20" s="57"/>
      <c r="E20" s="57"/>
      <c r="F20" s="57"/>
      <c r="G20" s="57"/>
      <c r="H20" s="57"/>
      <c r="I20" s="57"/>
      <c r="J20" s="57"/>
      <c r="K20" s="57"/>
      <c r="L20" s="57"/>
      <c r="M20" s="57"/>
      <c r="N20" s="57"/>
      <c r="O20" s="161">
        <f>SUM(O3:O18)</f>
        <v>13020027</v>
      </c>
      <c r="P20" s="161">
        <f t="shared" ref="P20:X20" si="2">SUM(P3:P18)</f>
        <v>14099572</v>
      </c>
      <c r="Q20" s="161">
        <f t="shared" si="2"/>
        <v>1008711</v>
      </c>
      <c r="R20" s="164">
        <f t="shared" si="2"/>
        <v>65859906</v>
      </c>
      <c r="S20" s="161"/>
      <c r="T20" s="161"/>
      <c r="U20" s="161"/>
      <c r="V20" s="161"/>
      <c r="W20" s="161"/>
      <c r="X20" s="161">
        <f t="shared" si="2"/>
        <v>498</v>
      </c>
      <c r="Y20" s="161"/>
      <c r="Z20" s="161"/>
      <c r="AA20" s="161"/>
      <c r="AB20" s="161"/>
      <c r="AC20" s="161"/>
      <c r="AD20" s="161"/>
      <c r="AE20" s="161"/>
      <c r="AF20" s="161"/>
      <c r="AG20" s="161">
        <f>SUM(AG3:AG18)</f>
        <v>483</v>
      </c>
      <c r="AH20" s="161"/>
      <c r="AI20" s="161"/>
      <c r="AJ20" s="161"/>
      <c r="AK20" s="161"/>
      <c r="AL20" s="161"/>
      <c r="AM20" s="161">
        <f t="shared" ref="AM20:AN20" si="3">SUM(AM3:AM18)</f>
        <v>2480000</v>
      </c>
      <c r="AN20" s="161">
        <f t="shared" si="3"/>
        <v>4827000</v>
      </c>
      <c r="AO20" s="161"/>
      <c r="AP20" s="161"/>
      <c r="AQ20" s="161"/>
      <c r="AR20" s="161"/>
      <c r="AS20" s="161"/>
      <c r="AT20" s="161"/>
      <c r="AU20" s="161"/>
      <c r="AV20" s="57"/>
      <c r="AW20" s="57"/>
      <c r="AX20" s="57"/>
      <c r="AY20" s="57"/>
      <c r="AZ20" s="57"/>
      <c r="BA20" s="57"/>
      <c r="BB20" s="57"/>
      <c r="BC20" s="57"/>
      <c r="BD20" s="57"/>
      <c r="BE20" s="57"/>
      <c r="BF20" s="57"/>
      <c r="BG20" s="57"/>
      <c r="BH20" s="161"/>
      <c r="BI20" s="161"/>
      <c r="BJ20" s="161"/>
      <c r="BK20" s="161"/>
      <c r="BL20" s="161"/>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161"/>
      <c r="CN20" s="161"/>
      <c r="CO20" s="161"/>
      <c r="CP20" s="161"/>
      <c r="CQ20" s="161"/>
      <c r="CR20" s="161"/>
      <c r="CS20" s="161"/>
      <c r="CT20" s="161"/>
      <c r="CU20" s="57"/>
      <c r="CV20" s="59"/>
      <c r="CW20" s="57"/>
      <c r="CX20" s="57"/>
      <c r="CY20" s="161"/>
      <c r="CZ20" s="161">
        <f t="shared" ref="CZ20:DO20" si="4">SUM(CZ3:CZ18)</f>
        <v>11</v>
      </c>
      <c r="DA20" s="161">
        <f t="shared" si="4"/>
        <v>10</v>
      </c>
      <c r="DB20" s="161">
        <f t="shared" si="4"/>
        <v>52</v>
      </c>
      <c r="DC20" s="161">
        <f t="shared" si="4"/>
        <v>57</v>
      </c>
      <c r="DD20" s="161">
        <f t="shared" si="4"/>
        <v>0</v>
      </c>
      <c r="DE20" s="161">
        <f t="shared" si="4"/>
        <v>0</v>
      </c>
      <c r="DF20" s="161">
        <f t="shared" si="4"/>
        <v>3</v>
      </c>
      <c r="DG20" s="161">
        <f t="shared" si="4"/>
        <v>133</v>
      </c>
      <c r="DH20" s="161">
        <f t="shared" si="4"/>
        <v>6</v>
      </c>
      <c r="DI20" s="161">
        <f t="shared" si="4"/>
        <v>7</v>
      </c>
      <c r="DJ20" s="161">
        <f t="shared" si="4"/>
        <v>43</v>
      </c>
      <c r="DK20" s="161">
        <f t="shared" si="4"/>
        <v>58</v>
      </c>
      <c r="DL20" s="161">
        <f t="shared" si="4"/>
        <v>0</v>
      </c>
      <c r="DM20" s="161">
        <f t="shared" si="4"/>
        <v>0</v>
      </c>
      <c r="DN20" s="161">
        <f t="shared" si="4"/>
        <v>2</v>
      </c>
      <c r="DO20" s="161">
        <f t="shared" si="4"/>
        <v>116</v>
      </c>
      <c r="DP20" s="57"/>
      <c r="DQ20" s="57"/>
      <c r="DR20" s="57"/>
      <c r="DS20" s="57"/>
      <c r="DT20" s="57"/>
      <c r="DU20" s="57"/>
      <c r="DV20" s="57"/>
      <c r="DW20" s="57"/>
      <c r="DX20" s="57"/>
      <c r="DY20" s="57"/>
      <c r="DZ20" s="57"/>
      <c r="EA20" s="57"/>
      <c r="EB20" s="57"/>
      <c r="EC20" s="57"/>
      <c r="ED20" s="57"/>
      <c r="EE20" s="57"/>
      <c r="EF20" s="57"/>
      <c r="EG20" s="57"/>
      <c r="EH20" s="57"/>
      <c r="EI20" s="57"/>
    </row>
    <row r="21" spans="1:139" x14ac:dyDescent="0.2">
      <c r="A21" s="57"/>
      <c r="B21" s="160" t="s">
        <v>1083</v>
      </c>
      <c r="C21" s="58"/>
      <c r="D21" s="57"/>
      <c r="E21" s="57"/>
      <c r="F21" s="57"/>
      <c r="G21" s="57"/>
      <c r="H21" s="57"/>
      <c r="I21" s="57"/>
      <c r="J21" s="57"/>
      <c r="K21" s="57"/>
      <c r="L21" s="57"/>
      <c r="M21" s="57"/>
      <c r="N21" s="57"/>
      <c r="O21" s="57">
        <f>COUNT(O3:O18)</f>
        <v>16</v>
      </c>
      <c r="P21" s="57">
        <f t="shared" ref="P21:AE21" si="5">COUNT(P3:P18)</f>
        <v>16</v>
      </c>
      <c r="Q21" s="57">
        <f t="shared" si="5"/>
        <v>16</v>
      </c>
      <c r="R21" s="57">
        <f t="shared" si="5"/>
        <v>16</v>
      </c>
      <c r="S21" s="57">
        <f t="shared" si="5"/>
        <v>16</v>
      </c>
      <c r="T21" s="57">
        <f t="shared" si="5"/>
        <v>16</v>
      </c>
      <c r="U21" s="57">
        <f t="shared" si="5"/>
        <v>16</v>
      </c>
      <c r="V21" s="57">
        <f t="shared" si="5"/>
        <v>16</v>
      </c>
      <c r="W21" s="57">
        <f t="shared" si="5"/>
        <v>16</v>
      </c>
      <c r="X21" s="57">
        <f t="shared" si="5"/>
        <v>16</v>
      </c>
      <c r="Y21" s="57">
        <f t="shared" si="5"/>
        <v>15</v>
      </c>
      <c r="Z21" s="57">
        <f t="shared" si="5"/>
        <v>15</v>
      </c>
      <c r="AA21" s="57">
        <f t="shared" si="5"/>
        <v>15</v>
      </c>
      <c r="AB21" s="57">
        <f t="shared" si="5"/>
        <v>15</v>
      </c>
      <c r="AC21" s="57">
        <f t="shared" si="5"/>
        <v>15</v>
      </c>
      <c r="AD21" s="57">
        <f t="shared" si="5"/>
        <v>15</v>
      </c>
      <c r="AE21" s="57">
        <f t="shared" si="5"/>
        <v>15</v>
      </c>
      <c r="AF21" s="57">
        <f t="shared" ref="AF21" si="6">COUNT(AF3:AF18)</f>
        <v>15</v>
      </c>
      <c r="AG21" s="57">
        <f>COUNT(AG3:AG18)</f>
        <v>15</v>
      </c>
      <c r="AH21" s="57">
        <f t="shared" ref="AH21" si="7">COUNT(AH3:AH18)</f>
        <v>15</v>
      </c>
      <c r="AI21" s="57">
        <f t="shared" ref="AI21:AU21" si="8">COUNT(AI3:AI18)</f>
        <v>15</v>
      </c>
      <c r="AJ21" s="57">
        <f t="shared" si="8"/>
        <v>15</v>
      </c>
      <c r="AK21" s="57">
        <f t="shared" si="8"/>
        <v>15</v>
      </c>
      <c r="AL21" s="57">
        <f t="shared" ref="AL21" si="9">COUNT(AL3:AL18)</f>
        <v>15</v>
      </c>
      <c r="AM21" s="57">
        <f t="shared" si="8"/>
        <v>15</v>
      </c>
      <c r="AN21" s="57">
        <f t="shared" si="8"/>
        <v>15</v>
      </c>
      <c r="AO21" s="57">
        <f t="shared" si="8"/>
        <v>15</v>
      </c>
      <c r="AP21" s="57">
        <f t="shared" ref="AP21" si="10">COUNT(AP3:AP18)</f>
        <v>15</v>
      </c>
      <c r="AQ21" s="57">
        <f t="shared" si="8"/>
        <v>15</v>
      </c>
      <c r="AR21" s="57">
        <f t="shared" si="8"/>
        <v>15</v>
      </c>
      <c r="AS21" s="57">
        <f t="shared" si="8"/>
        <v>15</v>
      </c>
      <c r="AT21" s="57">
        <f t="shared" si="8"/>
        <v>15</v>
      </c>
      <c r="AU21" s="57">
        <f t="shared" si="8"/>
        <v>15</v>
      </c>
      <c r="AV21" s="57"/>
      <c r="AW21" s="57"/>
      <c r="AX21" s="57"/>
      <c r="AY21" s="57"/>
      <c r="AZ21" s="57"/>
      <c r="BA21" s="57"/>
      <c r="BB21" s="57"/>
      <c r="BC21" s="57"/>
      <c r="BD21" s="57"/>
      <c r="BE21" s="57"/>
      <c r="BF21" s="57"/>
      <c r="BG21" s="57"/>
      <c r="BH21" s="57">
        <f t="shared" ref="BH21" si="11">COUNT(BH3:BH18)</f>
        <v>16</v>
      </c>
      <c r="BI21" s="57">
        <f t="shared" ref="BI21:BJ21" si="12">COUNT(BI3:BI18)</f>
        <v>16</v>
      </c>
      <c r="BJ21" s="57">
        <f t="shared" si="12"/>
        <v>16</v>
      </c>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f t="shared" ref="CM21:CT21" si="13">COUNT(CM3:CM18)</f>
        <v>14</v>
      </c>
      <c r="CN21" s="57">
        <f t="shared" si="13"/>
        <v>14</v>
      </c>
      <c r="CO21" s="57">
        <f t="shared" si="13"/>
        <v>14</v>
      </c>
      <c r="CP21" s="57">
        <f t="shared" si="13"/>
        <v>14</v>
      </c>
      <c r="CQ21" s="57">
        <f t="shared" si="13"/>
        <v>14</v>
      </c>
      <c r="CR21" s="57">
        <f t="shared" si="13"/>
        <v>14</v>
      </c>
      <c r="CS21" s="57">
        <f t="shared" si="13"/>
        <v>14</v>
      </c>
      <c r="CT21" s="57">
        <f t="shared" si="13"/>
        <v>14</v>
      </c>
      <c r="CU21" s="57"/>
      <c r="CV21" s="59"/>
      <c r="CW21" s="57"/>
      <c r="CX21" s="57"/>
      <c r="CY21" s="57">
        <f t="shared" ref="CY21:DO21" si="14">COUNT(CY3:CY18)</f>
        <v>16</v>
      </c>
      <c r="CZ21" s="57">
        <f t="shared" si="14"/>
        <v>16</v>
      </c>
      <c r="DA21" s="57">
        <f t="shared" si="14"/>
        <v>16</v>
      </c>
      <c r="DB21" s="57">
        <f t="shared" si="14"/>
        <v>16</v>
      </c>
      <c r="DC21" s="57">
        <f t="shared" si="14"/>
        <v>16</v>
      </c>
      <c r="DD21" s="57">
        <f t="shared" si="14"/>
        <v>16</v>
      </c>
      <c r="DE21" s="57">
        <f t="shared" si="14"/>
        <v>16</v>
      </c>
      <c r="DF21" s="57">
        <f t="shared" si="14"/>
        <v>16</v>
      </c>
      <c r="DG21" s="57">
        <f t="shared" si="14"/>
        <v>16</v>
      </c>
      <c r="DH21" s="57">
        <f t="shared" si="14"/>
        <v>16</v>
      </c>
      <c r="DI21" s="57">
        <f t="shared" si="14"/>
        <v>16</v>
      </c>
      <c r="DJ21" s="57">
        <f t="shared" si="14"/>
        <v>16</v>
      </c>
      <c r="DK21" s="57">
        <f t="shared" si="14"/>
        <v>16</v>
      </c>
      <c r="DL21" s="57">
        <f t="shared" si="14"/>
        <v>16</v>
      </c>
      <c r="DM21" s="57">
        <f t="shared" si="14"/>
        <v>16</v>
      </c>
      <c r="DN21" s="57">
        <f t="shared" si="14"/>
        <v>16</v>
      </c>
      <c r="DO21" s="57">
        <f t="shared" si="14"/>
        <v>16</v>
      </c>
      <c r="DP21" s="57"/>
      <c r="DQ21" s="57"/>
      <c r="DR21" s="57"/>
      <c r="DS21" s="57"/>
      <c r="DT21" s="57"/>
      <c r="DU21" s="57"/>
      <c r="DV21" s="57"/>
      <c r="DW21" s="57"/>
      <c r="DX21" s="57"/>
      <c r="DY21" s="57"/>
      <c r="DZ21" s="57"/>
      <c r="EA21" s="57"/>
      <c r="EB21" s="57"/>
      <c r="EC21" s="57"/>
      <c r="ED21" s="57"/>
      <c r="EE21" s="57"/>
      <c r="EF21" s="57"/>
      <c r="EG21" s="57"/>
      <c r="EH21" s="57"/>
      <c r="EI21" s="57"/>
    </row>
    <row r="22" spans="1:139" x14ac:dyDescent="0.2">
      <c r="A22" s="57"/>
      <c r="B22" s="160" t="s">
        <v>1079</v>
      </c>
      <c r="C22" s="58"/>
      <c r="D22" s="57"/>
      <c r="E22" s="57"/>
      <c r="F22" s="57"/>
      <c r="G22" s="57"/>
      <c r="H22" s="57"/>
      <c r="I22" s="57"/>
      <c r="J22" s="57"/>
      <c r="K22" s="57"/>
      <c r="L22" s="57"/>
      <c r="M22" s="57"/>
      <c r="N22" s="57"/>
      <c r="O22" s="161">
        <f>MIN(O3:O18)</f>
        <v>25725</v>
      </c>
      <c r="P22" s="161">
        <f t="shared" ref="P22:AE22" si="15">MIN(P3:P18)</f>
        <v>130570</v>
      </c>
      <c r="Q22" s="161">
        <f t="shared" si="15"/>
        <v>10636</v>
      </c>
      <c r="R22" s="164">
        <f t="shared" si="15"/>
        <v>671525</v>
      </c>
      <c r="S22" s="163">
        <f t="shared" si="15"/>
        <v>0</v>
      </c>
      <c r="T22" s="163">
        <f t="shared" si="15"/>
        <v>0</v>
      </c>
      <c r="U22" s="163">
        <f t="shared" si="15"/>
        <v>0</v>
      </c>
      <c r="V22" s="163">
        <f t="shared" si="15"/>
        <v>0</v>
      </c>
      <c r="W22" s="163">
        <f t="shared" si="15"/>
        <v>0</v>
      </c>
      <c r="X22" s="161">
        <f t="shared" si="15"/>
        <v>6</v>
      </c>
      <c r="Y22" s="163">
        <f t="shared" si="15"/>
        <v>0</v>
      </c>
      <c r="Z22" s="163">
        <f t="shared" si="15"/>
        <v>0</v>
      </c>
      <c r="AA22" s="163">
        <f t="shared" si="15"/>
        <v>0</v>
      </c>
      <c r="AB22" s="163">
        <f t="shared" si="15"/>
        <v>0</v>
      </c>
      <c r="AC22" s="163">
        <f t="shared" si="15"/>
        <v>0</v>
      </c>
      <c r="AD22" s="163">
        <f t="shared" si="15"/>
        <v>0</v>
      </c>
      <c r="AE22" s="163">
        <f t="shared" si="15"/>
        <v>0</v>
      </c>
      <c r="AF22" s="163">
        <f t="shared" ref="AF22" si="16">MIN(AF3:AF18)</f>
        <v>0</v>
      </c>
      <c r="AG22" s="161">
        <f>MIN(AG3:AG18)</f>
        <v>6</v>
      </c>
      <c r="AH22" s="163">
        <f t="shared" ref="AH22" si="17">MIN(AH3:AH18)</f>
        <v>0.33333333333333331</v>
      </c>
      <c r="AI22" s="161">
        <f t="shared" ref="AI22:AU22" si="18">MIN(AI3:AI18)</f>
        <v>1.8333333333333333</v>
      </c>
      <c r="AJ22" s="161">
        <f t="shared" si="18"/>
        <v>4.5454545454545459</v>
      </c>
      <c r="AK22" s="161">
        <f t="shared" si="18"/>
        <v>4</v>
      </c>
      <c r="AL22" s="163">
        <f t="shared" ref="AL22" si="19">MIN(AL3:AL18)</f>
        <v>0.40431266846361191</v>
      </c>
      <c r="AM22" s="161">
        <f t="shared" si="18"/>
        <v>94000</v>
      </c>
      <c r="AN22" s="161">
        <f t="shared" si="18"/>
        <v>100000</v>
      </c>
      <c r="AO22" s="163">
        <f t="shared" si="18"/>
        <v>0.24393942446043163</v>
      </c>
      <c r="AP22" s="161">
        <f t="shared" ref="AP22" si="20">MIN(AP3:AP18)</f>
        <v>3.4545454545454546</v>
      </c>
      <c r="AQ22" s="161">
        <f t="shared" si="18"/>
        <v>7.5</v>
      </c>
      <c r="AR22" s="163">
        <f t="shared" si="18"/>
        <v>0</v>
      </c>
      <c r="AS22" s="163">
        <f t="shared" si="18"/>
        <v>0</v>
      </c>
      <c r="AT22" s="163">
        <f t="shared" si="18"/>
        <v>0</v>
      </c>
      <c r="AU22" s="163">
        <f t="shared" si="18"/>
        <v>0</v>
      </c>
      <c r="AV22" s="57"/>
      <c r="AW22" s="57"/>
      <c r="AX22" s="57"/>
      <c r="AY22" s="57"/>
      <c r="AZ22" s="57"/>
      <c r="BA22" s="57"/>
      <c r="BB22" s="57"/>
      <c r="BC22" s="57"/>
      <c r="BD22" s="57"/>
      <c r="BE22" s="57"/>
      <c r="BF22" s="57"/>
      <c r="BG22" s="57"/>
      <c r="BH22" s="161">
        <f t="shared" ref="BH22" si="21">MIN(BH3:BH18)</f>
        <v>60</v>
      </c>
      <c r="BI22" s="163">
        <f t="shared" ref="BI22:BJ22" si="22">MIN(BI3:BI18)</f>
        <v>0.35714285714285715</v>
      </c>
      <c r="BJ22" s="161">
        <f t="shared" si="22"/>
        <v>12</v>
      </c>
      <c r="BK22" s="161"/>
      <c r="BL22" s="161"/>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163">
        <f t="shared" ref="CM22:CT22" si="23">MIN(CM3:CM18)</f>
        <v>0.05</v>
      </c>
      <c r="CN22" s="163">
        <f t="shared" si="23"/>
        <v>0</v>
      </c>
      <c r="CO22" s="163">
        <f t="shared" si="23"/>
        <v>0</v>
      </c>
      <c r="CP22" s="163">
        <f t="shared" si="23"/>
        <v>0</v>
      </c>
      <c r="CQ22" s="163">
        <f t="shared" si="23"/>
        <v>0</v>
      </c>
      <c r="CR22" s="163">
        <f t="shared" si="23"/>
        <v>0</v>
      </c>
      <c r="CS22" s="163">
        <f t="shared" si="23"/>
        <v>0</v>
      </c>
      <c r="CT22" s="163">
        <f t="shared" si="23"/>
        <v>0</v>
      </c>
      <c r="CU22" s="57"/>
      <c r="CV22" s="59"/>
      <c r="CW22" s="57"/>
      <c r="CX22" s="57"/>
      <c r="CY22" s="163">
        <f t="shared" ref="CY22:DO22" si="24">MIN(CY3:CY18)</f>
        <v>0</v>
      </c>
      <c r="CZ22" s="161">
        <f t="shared" si="24"/>
        <v>0</v>
      </c>
      <c r="DA22" s="161">
        <f t="shared" si="24"/>
        <v>0</v>
      </c>
      <c r="DB22" s="161">
        <f t="shared" si="24"/>
        <v>0</v>
      </c>
      <c r="DC22" s="161">
        <f t="shared" si="24"/>
        <v>0</v>
      </c>
      <c r="DD22" s="161">
        <f t="shared" si="24"/>
        <v>0</v>
      </c>
      <c r="DE22" s="161">
        <f t="shared" si="24"/>
        <v>0</v>
      </c>
      <c r="DF22" s="161">
        <f t="shared" si="24"/>
        <v>0</v>
      </c>
      <c r="DG22" s="161">
        <f t="shared" si="24"/>
        <v>1</v>
      </c>
      <c r="DH22" s="161">
        <f t="shared" si="24"/>
        <v>0</v>
      </c>
      <c r="DI22" s="161">
        <f t="shared" si="24"/>
        <v>0</v>
      </c>
      <c r="DJ22" s="161">
        <f t="shared" si="24"/>
        <v>0</v>
      </c>
      <c r="DK22" s="161">
        <f t="shared" si="24"/>
        <v>0</v>
      </c>
      <c r="DL22" s="161">
        <f t="shared" si="24"/>
        <v>0</v>
      </c>
      <c r="DM22" s="161">
        <f t="shared" si="24"/>
        <v>0</v>
      </c>
      <c r="DN22" s="161">
        <f t="shared" si="24"/>
        <v>0</v>
      </c>
      <c r="DO22" s="161">
        <f t="shared" si="24"/>
        <v>0</v>
      </c>
      <c r="DP22" s="57"/>
      <c r="DQ22" s="57"/>
      <c r="DR22" s="57"/>
      <c r="DS22" s="57"/>
      <c r="DT22" s="57"/>
      <c r="DU22" s="57"/>
      <c r="DV22" s="57"/>
      <c r="DW22" s="57"/>
      <c r="DX22" s="57"/>
      <c r="DY22" s="57"/>
      <c r="DZ22" s="57"/>
      <c r="EA22" s="57"/>
      <c r="EB22" s="57"/>
      <c r="EC22" s="57"/>
      <c r="ED22" s="57"/>
      <c r="EE22" s="57"/>
      <c r="EF22" s="57"/>
      <c r="EG22" s="57"/>
      <c r="EH22" s="57"/>
      <c r="EI22" s="57"/>
    </row>
    <row r="23" spans="1:139" x14ac:dyDescent="0.2">
      <c r="A23" s="57"/>
      <c r="B23" s="160" t="s">
        <v>1082</v>
      </c>
      <c r="C23" s="58"/>
      <c r="D23" s="57"/>
      <c r="E23" s="57"/>
      <c r="F23" s="57"/>
      <c r="G23" s="57"/>
      <c r="H23" s="57"/>
      <c r="I23" s="57"/>
      <c r="J23" s="57"/>
      <c r="K23" s="57"/>
      <c r="L23" s="57"/>
      <c r="M23" s="57"/>
      <c r="N23" s="57"/>
      <c r="O23" s="161">
        <f>O20/O21</f>
        <v>813751.6875</v>
      </c>
      <c r="P23" s="161">
        <f t="shared" ref="P23:X23" si="25">P20/P21</f>
        <v>881223.25</v>
      </c>
      <c r="Q23" s="161">
        <f t="shared" si="25"/>
        <v>63044.4375</v>
      </c>
      <c r="R23" s="164">
        <f t="shared" si="25"/>
        <v>4116244.125</v>
      </c>
      <c r="S23" s="163">
        <f t="shared" ref="S23:W23" si="26">AVERAGE(S3:S18)</f>
        <v>0.59023792819141108</v>
      </c>
      <c r="T23" s="163">
        <f t="shared" si="26"/>
        <v>0.19634991788965894</v>
      </c>
      <c r="U23" s="163">
        <f t="shared" si="26"/>
        <v>8.5318742614501675E-2</v>
      </c>
      <c r="V23" s="163">
        <f t="shared" si="26"/>
        <v>2.018017992836834E-2</v>
      </c>
      <c r="W23" s="163">
        <f t="shared" si="26"/>
        <v>0.10669446928261203</v>
      </c>
      <c r="X23" s="161">
        <f t="shared" si="25"/>
        <v>31.125</v>
      </c>
      <c r="Y23" s="163">
        <f t="shared" ref="Y23:AE23" si="27">AVERAGE(Y3:Y18)</f>
        <v>6.2267839687194522E-2</v>
      </c>
      <c r="Z23" s="163">
        <f t="shared" si="27"/>
        <v>3.211136235329784E-2</v>
      </c>
      <c r="AA23" s="163">
        <f t="shared" si="27"/>
        <v>0.36977218741898799</v>
      </c>
      <c r="AB23" s="163">
        <f t="shared" si="27"/>
        <v>0.5212703270997574</v>
      </c>
      <c r="AC23" s="163">
        <f t="shared" si="27"/>
        <v>0</v>
      </c>
      <c r="AD23" s="163">
        <f t="shared" si="27"/>
        <v>0</v>
      </c>
      <c r="AE23" s="163">
        <f t="shared" si="27"/>
        <v>1.4578283440762219E-2</v>
      </c>
      <c r="AF23" s="163">
        <f t="shared" ref="AF23" si="28">AVERAGE(AF3:AF18)</f>
        <v>0</v>
      </c>
      <c r="AG23" s="161">
        <f>AG20/AG21</f>
        <v>32.200000000000003</v>
      </c>
      <c r="AH23" s="163">
        <f t="shared" ref="AH23" si="29">AVERAGE(AH3:AH18)</f>
        <v>0.89172767388886665</v>
      </c>
      <c r="AI23" s="161">
        <f>AVERAGE(AI3:AI18)</f>
        <v>2.4883511477237663</v>
      </c>
      <c r="AJ23" s="161">
        <f>AVERAGE(AJ3:AJ18)</f>
        <v>6.7596882014807083</v>
      </c>
      <c r="AK23" s="161">
        <f>AVERAGE(AK3:AK18)</f>
        <v>8.7370428567068092</v>
      </c>
      <c r="AL23" s="163">
        <f t="shared" ref="AL23" si="30">AVERAGE(AL3:AL18)</f>
        <v>0.83847939122783921</v>
      </c>
      <c r="AM23" s="161">
        <f t="shared" ref="AM23:AN23" si="31">AM20/AM21</f>
        <v>165333.33333333334</v>
      </c>
      <c r="AN23" s="161">
        <f t="shared" si="31"/>
        <v>321800</v>
      </c>
      <c r="AO23" s="163">
        <f t="shared" ref="AO23" si="32">AVERAGE(AO3:AO18)</f>
        <v>0.59011932603860251</v>
      </c>
      <c r="AP23" s="161">
        <f>AVERAGE(AP3:AP18)</f>
        <v>3.8694362816241372</v>
      </c>
      <c r="AQ23" s="161">
        <f>AVERAGE(AQ3:AQ18)</f>
        <v>20.560106364059745</v>
      </c>
      <c r="AR23" s="163">
        <f t="shared" ref="AR23:AU23" si="33">AVERAGE(AR3:AR18)</f>
        <v>0.54419872621923893</v>
      </c>
      <c r="AS23" s="163">
        <f t="shared" si="33"/>
        <v>0.24671618677295559</v>
      </c>
      <c r="AT23" s="163">
        <f t="shared" si="33"/>
        <v>0.19510678527995734</v>
      </c>
      <c r="AU23" s="163">
        <f t="shared" si="33"/>
        <v>1.3978301727848008E-2</v>
      </c>
      <c r="AV23" s="57"/>
      <c r="AW23" s="57"/>
      <c r="AX23" s="57"/>
      <c r="AY23" s="57"/>
      <c r="AZ23" s="57"/>
      <c r="BA23" s="57"/>
      <c r="BB23" s="57"/>
      <c r="BC23" s="57"/>
      <c r="BD23" s="57"/>
      <c r="BE23" s="57"/>
      <c r="BF23" s="57"/>
      <c r="BG23" s="57"/>
      <c r="BH23" s="161">
        <f>AVERAGE(BH3:BH18)</f>
        <v>83.0625</v>
      </c>
      <c r="BI23" s="163">
        <f t="shared" ref="BI23" si="34">AVERAGE(BI3:BI18)</f>
        <v>0.4944169642857143</v>
      </c>
      <c r="BJ23" s="161">
        <f>AVERAGE(BJ3:BJ18)</f>
        <v>14.5</v>
      </c>
      <c r="BK23" s="161"/>
      <c r="BL23" s="161"/>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163">
        <f t="shared" ref="CM23:CT23" si="35">AVERAGE(CM3:CM18)</f>
        <v>0.24714285714285725</v>
      </c>
      <c r="CN23" s="163">
        <f t="shared" si="35"/>
        <v>2.142857142857143E-3</v>
      </c>
      <c r="CO23" s="163">
        <f t="shared" si="35"/>
        <v>3.6428571428571428E-2</v>
      </c>
      <c r="CP23" s="163">
        <f t="shared" si="35"/>
        <v>5.4285714285714284E-2</v>
      </c>
      <c r="CQ23" s="163">
        <f t="shared" si="35"/>
        <v>0.15785714285714283</v>
      </c>
      <c r="CR23" s="163">
        <f t="shared" si="35"/>
        <v>0.13999999999999999</v>
      </c>
      <c r="CS23" s="163">
        <f t="shared" si="35"/>
        <v>0.30571428571428566</v>
      </c>
      <c r="CT23" s="163">
        <f t="shared" si="35"/>
        <v>5.6428571428571432E-2</v>
      </c>
      <c r="CU23" s="57"/>
      <c r="CV23" s="59"/>
      <c r="CW23" s="57"/>
      <c r="CX23" s="57"/>
      <c r="CY23" s="163">
        <f>AVERAGE(CY3:CY18)</f>
        <v>0.2</v>
      </c>
      <c r="CZ23" s="162">
        <f t="shared" ref="CZ23:DO23" si="36">CZ20/CZ21</f>
        <v>0.6875</v>
      </c>
      <c r="DA23" s="162">
        <f t="shared" si="36"/>
        <v>0.625</v>
      </c>
      <c r="DB23" s="162">
        <f t="shared" si="36"/>
        <v>3.25</v>
      </c>
      <c r="DC23" s="162">
        <f t="shared" si="36"/>
        <v>3.5625</v>
      </c>
      <c r="DD23" s="162">
        <f t="shared" si="36"/>
        <v>0</v>
      </c>
      <c r="DE23" s="162">
        <f t="shared" si="36"/>
        <v>0</v>
      </c>
      <c r="DF23" s="162">
        <f t="shared" si="36"/>
        <v>0.1875</v>
      </c>
      <c r="DG23" s="162">
        <f t="shared" si="36"/>
        <v>8.3125</v>
      </c>
      <c r="DH23" s="162">
        <f t="shared" si="36"/>
        <v>0.375</v>
      </c>
      <c r="DI23" s="162">
        <f t="shared" si="36"/>
        <v>0.4375</v>
      </c>
      <c r="DJ23" s="162">
        <f t="shared" si="36"/>
        <v>2.6875</v>
      </c>
      <c r="DK23" s="162">
        <f t="shared" si="36"/>
        <v>3.625</v>
      </c>
      <c r="DL23" s="162">
        <f t="shared" si="36"/>
        <v>0</v>
      </c>
      <c r="DM23" s="162">
        <f t="shared" si="36"/>
        <v>0</v>
      </c>
      <c r="DN23" s="162">
        <f t="shared" si="36"/>
        <v>0.125</v>
      </c>
      <c r="DO23" s="162">
        <f t="shared" si="36"/>
        <v>7.25</v>
      </c>
      <c r="DP23" s="57"/>
      <c r="DQ23" s="57"/>
      <c r="DR23" s="57"/>
      <c r="DS23" s="57"/>
      <c r="DT23" s="57"/>
      <c r="DU23" s="57"/>
      <c r="DV23" s="57"/>
      <c r="DW23" s="57"/>
      <c r="DX23" s="57"/>
      <c r="DY23" s="57"/>
      <c r="DZ23" s="57"/>
      <c r="EA23" s="57"/>
      <c r="EB23" s="57"/>
      <c r="EC23" s="57"/>
      <c r="ED23" s="57"/>
      <c r="EE23" s="57"/>
      <c r="EF23" s="57"/>
      <c r="EG23" s="57"/>
      <c r="EH23" s="57"/>
      <c r="EI23" s="57"/>
    </row>
    <row r="24" spans="1:139" x14ac:dyDescent="0.2">
      <c r="A24" s="57"/>
      <c r="B24" s="160" t="s">
        <v>1080</v>
      </c>
      <c r="C24" s="58"/>
      <c r="D24" s="57"/>
      <c r="E24" s="57"/>
      <c r="F24" s="57"/>
      <c r="G24" s="57"/>
      <c r="H24" s="57"/>
      <c r="I24" s="57"/>
      <c r="J24" s="57"/>
      <c r="K24" s="57"/>
      <c r="L24" s="57"/>
      <c r="M24" s="57"/>
      <c r="N24" s="57"/>
      <c r="O24" s="161">
        <f>MAX(O3:O18)</f>
        <v>3518525</v>
      </c>
      <c r="P24" s="161">
        <f t="shared" ref="P24:AE24" si="37">MAX(P3:P18)</f>
        <v>2452017</v>
      </c>
      <c r="Q24" s="161">
        <f t="shared" si="37"/>
        <v>179929</v>
      </c>
      <c r="R24" s="164">
        <f t="shared" si="37"/>
        <v>12611254</v>
      </c>
      <c r="S24" s="163">
        <f t="shared" si="37"/>
        <v>0.91714513826297539</v>
      </c>
      <c r="T24" s="163">
        <f t="shared" si="37"/>
        <v>0.48150328073801862</v>
      </c>
      <c r="U24" s="163">
        <f t="shared" si="37"/>
        <v>0.18683177772373805</v>
      </c>
      <c r="V24" s="163">
        <f t="shared" si="37"/>
        <v>0.11631883320143532</v>
      </c>
      <c r="W24" s="163">
        <f t="shared" si="37"/>
        <v>0.93792594375142802</v>
      </c>
      <c r="X24" s="161">
        <f t="shared" si="37"/>
        <v>102</v>
      </c>
      <c r="Y24" s="163">
        <f t="shared" si="37"/>
        <v>0.25</v>
      </c>
      <c r="Z24" s="163">
        <f t="shared" si="37"/>
        <v>0.22222222222222221</v>
      </c>
      <c r="AA24" s="163">
        <f t="shared" si="37"/>
        <v>1</v>
      </c>
      <c r="AB24" s="163">
        <f t="shared" si="37"/>
        <v>0.9375</v>
      </c>
      <c r="AC24" s="163">
        <f t="shared" si="37"/>
        <v>0</v>
      </c>
      <c r="AD24" s="163">
        <f t="shared" si="37"/>
        <v>0</v>
      </c>
      <c r="AE24" s="163">
        <f t="shared" si="37"/>
        <v>7.0175438596491224E-2</v>
      </c>
      <c r="AF24" s="163">
        <f t="shared" ref="AF24" si="38">MAX(AF3:AF18)</f>
        <v>0</v>
      </c>
      <c r="AG24" s="161">
        <f>MAX(AG3:AG18)</f>
        <v>89</v>
      </c>
      <c r="AH24" s="163">
        <f t="shared" ref="AH24" si="39">MAX(AH3:AH18)</f>
        <v>1</v>
      </c>
      <c r="AI24" s="161">
        <f t="shared" ref="AI24:AU24" si="40">MAX(AI3:AI18)</f>
        <v>3.5277777777777777</v>
      </c>
      <c r="AJ24" s="161">
        <f t="shared" si="40"/>
        <v>11.596153846153847</v>
      </c>
      <c r="AK24" s="161">
        <f t="shared" si="40"/>
        <v>13.1875</v>
      </c>
      <c r="AL24" s="163">
        <f t="shared" ref="AL24" si="41">MAX(AL3:AL18)</f>
        <v>1.4166666666666667</v>
      </c>
      <c r="AM24" s="161">
        <f t="shared" si="40"/>
        <v>361000</v>
      </c>
      <c r="AN24" s="161">
        <f t="shared" si="40"/>
        <v>544000</v>
      </c>
      <c r="AO24" s="163">
        <f t="shared" si="40"/>
        <v>1.546915</v>
      </c>
      <c r="AP24" s="161">
        <f t="shared" ref="AP24" si="42">MAX(AP3:AP18)</f>
        <v>4.6551724137931032</v>
      </c>
      <c r="AQ24" s="161">
        <f t="shared" si="40"/>
        <v>31.666666666666668</v>
      </c>
      <c r="AR24" s="163">
        <f t="shared" si="40"/>
        <v>1</v>
      </c>
      <c r="AS24" s="163">
        <f t="shared" si="40"/>
        <v>0.83333333333333337</v>
      </c>
      <c r="AT24" s="163">
        <f t="shared" si="40"/>
        <v>0.66666666666666663</v>
      </c>
      <c r="AU24" s="163">
        <f t="shared" si="40"/>
        <v>9.0909090909090912E-2</v>
      </c>
      <c r="AV24" s="57"/>
      <c r="AW24" s="57"/>
      <c r="AX24" s="57"/>
      <c r="AY24" s="57"/>
      <c r="AZ24" s="57"/>
      <c r="BA24" s="57"/>
      <c r="BB24" s="57"/>
      <c r="BC24" s="57"/>
      <c r="BD24" s="57"/>
      <c r="BE24" s="57"/>
      <c r="BF24" s="57"/>
      <c r="BG24" s="57"/>
      <c r="BH24" s="161">
        <f t="shared" ref="BH24" si="43">MAX(BH3:BH18)</f>
        <v>113.5</v>
      </c>
      <c r="BI24" s="163">
        <f t="shared" ref="BI24:BJ24" si="44">MAX(BI3:BI18)</f>
        <v>0.67559523809523814</v>
      </c>
      <c r="BJ24" s="161">
        <f t="shared" si="44"/>
        <v>18</v>
      </c>
      <c r="BK24" s="161"/>
      <c r="BL24" s="161"/>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163">
        <f t="shared" ref="CM24:CT24" si="45">MAX(CM3:CM18)</f>
        <v>0.6</v>
      </c>
      <c r="CN24" s="163">
        <f t="shared" si="45"/>
        <v>0.02</v>
      </c>
      <c r="CO24" s="163">
        <f t="shared" si="45"/>
        <v>0.2</v>
      </c>
      <c r="CP24" s="163">
        <f t="shared" si="45"/>
        <v>0.2</v>
      </c>
      <c r="CQ24" s="163">
        <f t="shared" si="45"/>
        <v>0.44</v>
      </c>
      <c r="CR24" s="163">
        <f t="shared" si="45"/>
        <v>0.33</v>
      </c>
      <c r="CS24" s="163">
        <f t="shared" si="45"/>
        <v>0.7</v>
      </c>
      <c r="CT24" s="163">
        <f t="shared" si="45"/>
        <v>0.41</v>
      </c>
      <c r="CU24" s="57"/>
      <c r="CV24" s="59"/>
      <c r="CW24" s="57"/>
      <c r="CX24" s="57"/>
      <c r="CY24" s="163">
        <f t="shared" ref="CY24:DO24" si="46">MAX(CY3:CY18)</f>
        <v>0.3</v>
      </c>
      <c r="CZ24" s="161">
        <f t="shared" si="46"/>
        <v>5</v>
      </c>
      <c r="DA24" s="161">
        <f t="shared" si="46"/>
        <v>7</v>
      </c>
      <c r="DB24" s="161">
        <f t="shared" si="46"/>
        <v>10</v>
      </c>
      <c r="DC24" s="161">
        <f t="shared" si="46"/>
        <v>15</v>
      </c>
      <c r="DD24" s="161">
        <f t="shared" si="46"/>
        <v>0</v>
      </c>
      <c r="DE24" s="161">
        <f t="shared" si="46"/>
        <v>0</v>
      </c>
      <c r="DF24" s="161">
        <f t="shared" si="46"/>
        <v>2</v>
      </c>
      <c r="DG24" s="161">
        <f t="shared" si="46"/>
        <v>17</v>
      </c>
      <c r="DH24" s="161">
        <f t="shared" si="46"/>
        <v>2</v>
      </c>
      <c r="DI24" s="161">
        <f t="shared" si="46"/>
        <v>6</v>
      </c>
      <c r="DJ24" s="161">
        <f t="shared" si="46"/>
        <v>10</v>
      </c>
      <c r="DK24" s="161">
        <f t="shared" si="46"/>
        <v>12</v>
      </c>
      <c r="DL24" s="161">
        <f t="shared" si="46"/>
        <v>0</v>
      </c>
      <c r="DM24" s="161">
        <f t="shared" si="46"/>
        <v>0</v>
      </c>
      <c r="DN24" s="161">
        <f t="shared" si="46"/>
        <v>2</v>
      </c>
      <c r="DO24" s="161">
        <f t="shared" si="46"/>
        <v>18</v>
      </c>
      <c r="DP24" s="57"/>
      <c r="DQ24" s="57"/>
      <c r="DR24" s="57"/>
      <c r="DS24" s="57"/>
      <c r="DT24" s="57"/>
      <c r="DU24" s="57"/>
      <c r="DV24" s="57"/>
      <c r="DW24" s="57"/>
      <c r="DX24" s="57"/>
      <c r="DY24" s="57"/>
      <c r="DZ24" s="57"/>
      <c r="EA24" s="57"/>
      <c r="EB24" s="57"/>
      <c r="EC24" s="57"/>
      <c r="ED24" s="57"/>
      <c r="EE24" s="57"/>
      <c r="EF24" s="57"/>
      <c r="EG24" s="57"/>
      <c r="EH24" s="57"/>
      <c r="EI24" s="57"/>
    </row>
  </sheetData>
  <mergeCells count="17">
    <mergeCell ref="CW1:CX1"/>
    <mergeCell ref="CZ1:DG1"/>
    <mergeCell ref="DH1:DO1"/>
    <mergeCell ref="DP1:EB1"/>
    <mergeCell ref="EC1:EF1"/>
    <mergeCell ref="CU1:CV1"/>
    <mergeCell ref="O1:X1"/>
    <mergeCell ref="AG1:AI1"/>
    <mergeCell ref="AJ1:AQ1"/>
    <mergeCell ref="AR1:AU1"/>
    <mergeCell ref="AV1:BE1"/>
    <mergeCell ref="BG1:BR1"/>
    <mergeCell ref="BS1:CB1"/>
    <mergeCell ref="CC1:CD1"/>
    <mergeCell ref="CE1:CK1"/>
    <mergeCell ref="CM1:CT1"/>
    <mergeCell ref="Y1:AF1"/>
  </mergeCells>
  <pageMargins left="0.7" right="0.7" top="0.75" bottom="0.75" header="0.3" footer="0.3"/>
  <pageSetup orientation="portrait" r:id="rId1"/>
  <ignoredErrors>
    <ignoredError sqref="BI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I32"/>
  <sheetViews>
    <sheetView workbookViewId="0">
      <pane xSplit="2" ySplit="2" topLeftCell="DO3" activePane="bottomRight" state="frozen"/>
      <selection pane="topRight" activeCell="C1" sqref="C1"/>
      <selection pane="bottomLeft" activeCell="A3" sqref="A3"/>
      <selection pane="bottomRight"/>
    </sheetView>
  </sheetViews>
  <sheetFormatPr defaultColWidth="8.85546875" defaultRowHeight="11.25" x14ac:dyDescent="0.2"/>
  <cols>
    <col min="1" max="1" width="3.140625" style="13" bestFit="1" customWidth="1"/>
    <col min="2" max="2" width="36.42578125" style="13" customWidth="1"/>
    <col min="3" max="3" width="17.5703125" style="14" customWidth="1"/>
    <col min="4" max="8" width="10.7109375" style="13" customWidth="1"/>
    <col min="9" max="9" width="9.5703125" style="13" bestFit="1" customWidth="1"/>
    <col min="10" max="10" width="7.85546875" style="13" bestFit="1" customWidth="1"/>
    <col min="11" max="13" width="6.42578125" style="13" bestFit="1" customWidth="1"/>
    <col min="14" max="14" width="6.5703125" style="13" bestFit="1" customWidth="1"/>
    <col min="15" max="15" width="9.5703125" style="13" bestFit="1" customWidth="1"/>
    <col min="16" max="16" width="7.7109375" style="13" bestFit="1" customWidth="1"/>
    <col min="17" max="17" width="6.85546875" style="13" bestFit="1" customWidth="1"/>
    <col min="18" max="18" width="11.7109375" style="13" customWidth="1"/>
    <col min="19" max="20" width="9.7109375" style="13" bestFit="1" customWidth="1"/>
    <col min="21" max="21" width="9.85546875" style="13" bestFit="1" customWidth="1"/>
    <col min="22" max="22" width="9.7109375" style="13" bestFit="1" customWidth="1"/>
    <col min="23" max="23" width="15.7109375" style="13" bestFit="1" customWidth="1"/>
    <col min="24" max="24" width="6.140625" style="13" bestFit="1" customWidth="1"/>
    <col min="25" max="25" width="6.28515625" style="13" bestFit="1" customWidth="1"/>
    <col min="26" max="26" width="7.28515625" style="13" customWidth="1"/>
    <col min="27" max="27" width="6.85546875" style="13" bestFit="1" customWidth="1"/>
    <col min="28" max="28" width="10" style="13" bestFit="1" customWidth="1"/>
    <col min="29" max="29" width="6.7109375" style="13" bestFit="1" customWidth="1"/>
    <col min="30" max="30" width="8.7109375" style="13" bestFit="1" customWidth="1"/>
    <col min="31" max="31" width="6.140625" style="13" bestFit="1" customWidth="1"/>
    <col min="32" max="32" width="6.140625" style="13" customWidth="1"/>
    <col min="33" max="33" width="11.28515625" style="13" bestFit="1" customWidth="1"/>
    <col min="34" max="34" width="9" style="13" bestFit="1" customWidth="1"/>
    <col min="35" max="35" width="14.28515625" style="13" bestFit="1" customWidth="1"/>
    <col min="36" max="37" width="8.42578125" style="13" bestFit="1" customWidth="1"/>
    <col min="38" max="38" width="9" style="13" bestFit="1" customWidth="1"/>
    <col min="39" max="39" width="11" style="13" bestFit="1" customWidth="1"/>
    <col min="40" max="40" width="13.28515625" style="13" bestFit="1" customWidth="1"/>
    <col min="41" max="41" width="10.7109375" style="13" bestFit="1" customWidth="1"/>
    <col min="42" max="42" width="11.42578125" style="13" bestFit="1" customWidth="1"/>
    <col min="43" max="43" width="8.28515625" style="13" bestFit="1" customWidth="1"/>
    <col min="44" max="45" width="9" style="13" bestFit="1" customWidth="1"/>
    <col min="46" max="46" width="14.28515625" style="13" bestFit="1" customWidth="1"/>
    <col min="47" max="47" width="9" style="13" bestFit="1" customWidth="1"/>
    <col min="48" max="48" width="5.5703125" style="13" bestFit="1" customWidth="1"/>
    <col min="49" max="49" width="5.28515625" style="13" bestFit="1" customWidth="1"/>
    <col min="50" max="50" width="7.5703125" style="13" customWidth="1"/>
    <col min="51" max="52" width="7.7109375" style="13" bestFit="1" customWidth="1"/>
    <col min="53" max="53" width="8.5703125" style="13" bestFit="1" customWidth="1"/>
    <col min="54" max="54" width="8.140625" style="13" bestFit="1" customWidth="1"/>
    <col min="55" max="55" width="12.7109375" style="13" bestFit="1" customWidth="1"/>
    <col min="56" max="56" width="6.42578125" style="13" bestFit="1" customWidth="1"/>
    <col min="57" max="57" width="8.85546875" style="13" customWidth="1"/>
    <col min="58" max="58" width="11.7109375" style="13" customWidth="1"/>
    <col min="59" max="59" width="16.28515625" style="13" customWidth="1"/>
    <col min="60" max="60" width="9" style="13" bestFit="1" customWidth="1"/>
    <col min="61" max="61" width="10.28515625" style="13" bestFit="1" customWidth="1"/>
    <col min="62" max="62" width="8.7109375" style="13" bestFit="1" customWidth="1"/>
    <col min="63" max="63" width="7" style="13" customWidth="1"/>
    <col min="64" max="67" width="7" style="13" bestFit="1" customWidth="1"/>
    <col min="68" max="68" width="7.5703125" style="13" customWidth="1"/>
    <col min="69" max="70" width="7" style="13" bestFit="1" customWidth="1"/>
    <col min="71" max="71" width="7.42578125" style="13" bestFit="1" customWidth="1"/>
    <col min="72" max="72" width="7.7109375" style="13" customWidth="1"/>
    <col min="73" max="73" width="9.5703125" style="13" customWidth="1"/>
    <col min="74" max="74" width="7.28515625" style="13" customWidth="1"/>
    <col min="75" max="75" width="8.85546875" style="13" customWidth="1"/>
    <col min="76" max="76" width="6.85546875" style="13" customWidth="1"/>
    <col min="77" max="77" width="8.42578125" style="13" customWidth="1"/>
    <col min="78" max="78" width="7.7109375" style="13" customWidth="1"/>
    <col min="79" max="79" width="8.85546875" style="13" customWidth="1"/>
    <col min="80" max="80" width="10" style="13" customWidth="1"/>
    <col min="81" max="81" width="16.7109375" style="13" customWidth="1"/>
    <col min="82" max="82" width="17.7109375" style="13" customWidth="1"/>
    <col min="83" max="83" width="11.7109375" style="13" customWidth="1"/>
    <col min="84" max="84" width="13.7109375" style="13" customWidth="1"/>
    <col min="85" max="85" width="10.28515625" style="13" customWidth="1"/>
    <col min="86" max="86" width="12.5703125" style="13" customWidth="1"/>
    <col min="87" max="87" width="8.85546875" style="13" customWidth="1"/>
    <col min="88" max="88" width="11" style="13" customWidth="1"/>
    <col min="89" max="89" width="10.28515625" style="13" customWidth="1"/>
    <col min="90" max="90" width="9" style="13" customWidth="1"/>
    <col min="91" max="91" width="6.28515625" style="13" customWidth="1"/>
    <col min="92" max="92" width="11.85546875" style="13" customWidth="1"/>
    <col min="93" max="93" width="5.85546875" style="13" customWidth="1"/>
    <col min="94" max="94" width="10.7109375" style="13" customWidth="1"/>
    <col min="95" max="95" width="11.42578125" style="13" customWidth="1"/>
    <col min="96" max="96" width="7.28515625" style="13" customWidth="1"/>
    <col min="97" max="97" width="7.7109375" style="13" customWidth="1"/>
    <col min="98" max="98" width="4.42578125" style="13" customWidth="1"/>
    <col min="99" max="99" width="9.28515625" style="13" customWidth="1"/>
    <col min="100" max="100" width="12.5703125" style="28" customWidth="1"/>
    <col min="101" max="101" width="8.140625" style="13" customWidth="1"/>
    <col min="102" max="102" width="18.5703125" style="13" customWidth="1"/>
    <col min="103" max="103" width="11.5703125" style="13" customWidth="1"/>
    <col min="104" max="106" width="9" style="13" customWidth="1"/>
    <col min="107" max="107" width="11.85546875" style="13" customWidth="1"/>
    <col min="108" max="108" width="8.42578125" style="13" customWidth="1"/>
    <col min="109" max="110" width="9" style="13" customWidth="1"/>
    <col min="111" max="111" width="13.42578125" style="13" customWidth="1"/>
    <col min="112" max="112" width="6.85546875" style="13" customWidth="1"/>
    <col min="113" max="113" width="7.5703125" style="13" customWidth="1"/>
    <col min="114" max="114" width="7" style="13" customWidth="1"/>
    <col min="115" max="115" width="10.28515625" style="13" customWidth="1"/>
    <col min="116" max="116" width="6.85546875" style="13" customWidth="1"/>
    <col min="117" max="117" width="9" style="13" customWidth="1"/>
    <col min="118" max="118" width="7.28515625" style="13" customWidth="1"/>
    <col min="119" max="119" width="12.85546875" style="13" customWidth="1"/>
    <col min="120" max="120" width="8.85546875" style="13" customWidth="1"/>
    <col min="121" max="121" width="13.42578125" style="13" customWidth="1"/>
    <col min="122" max="122" width="7.42578125" style="13" customWidth="1"/>
    <col min="123" max="123" width="6.5703125" style="13" customWidth="1"/>
    <col min="124" max="124" width="7.7109375" style="13" customWidth="1"/>
    <col min="125" max="125" width="8.85546875" style="13" customWidth="1"/>
    <col min="126" max="126" width="8.28515625" style="13" customWidth="1"/>
    <col min="127" max="127" width="7.7109375" style="13" customWidth="1"/>
    <col min="128" max="128" width="7.28515625" style="13" customWidth="1"/>
    <col min="129" max="130" width="7.85546875" style="13" customWidth="1"/>
    <col min="131" max="132" width="8.85546875" style="13" customWidth="1"/>
    <col min="133" max="133" width="5" style="13" customWidth="1"/>
    <col min="134" max="134" width="11.7109375" style="13" customWidth="1"/>
    <col min="135" max="135" width="10.42578125" style="13" customWidth="1"/>
    <col min="136" max="136" width="4.7109375" style="13" customWidth="1"/>
    <col min="137" max="137" width="42.5703125" style="13" customWidth="1"/>
    <col min="138" max="138" width="41" style="13" customWidth="1"/>
    <col min="139" max="139" width="2.7109375" style="13" customWidth="1"/>
    <col min="140" max="16384" width="8.85546875" style="13"/>
  </cols>
  <sheetData>
    <row r="1" spans="1:139" s="1" customFormat="1" ht="10.15" customHeight="1" x14ac:dyDescent="0.2">
      <c r="A1" s="55"/>
      <c r="B1" s="56"/>
      <c r="C1" s="56"/>
      <c r="D1" s="56"/>
      <c r="E1" s="56"/>
      <c r="F1" s="56"/>
      <c r="G1" s="56"/>
      <c r="H1" s="56"/>
      <c r="I1" s="56"/>
      <c r="J1" s="56"/>
      <c r="K1" s="56"/>
      <c r="L1" s="56"/>
      <c r="M1" s="56"/>
      <c r="N1" s="56"/>
      <c r="O1" s="240" t="s">
        <v>1013</v>
      </c>
      <c r="P1" s="240"/>
      <c r="Q1" s="240"/>
      <c r="R1" s="240"/>
      <c r="S1" s="240"/>
      <c r="T1" s="240"/>
      <c r="U1" s="240"/>
      <c r="V1" s="240"/>
      <c r="W1" s="240"/>
      <c r="X1" s="240"/>
      <c r="Y1" s="248" t="s">
        <v>1011</v>
      </c>
      <c r="Z1" s="249"/>
      <c r="AA1" s="249"/>
      <c r="AB1" s="249"/>
      <c r="AC1" s="249"/>
      <c r="AD1" s="249"/>
      <c r="AE1" s="249"/>
      <c r="AF1" s="250"/>
      <c r="AG1" s="239" t="s">
        <v>1010</v>
      </c>
      <c r="AH1" s="239"/>
      <c r="AI1" s="239"/>
      <c r="AJ1" s="243" t="s">
        <v>1009</v>
      </c>
      <c r="AK1" s="244"/>
      <c r="AL1" s="244"/>
      <c r="AM1" s="244"/>
      <c r="AN1" s="244"/>
      <c r="AO1" s="244"/>
      <c r="AP1" s="244"/>
      <c r="AQ1" s="244"/>
      <c r="AR1" s="245" t="s">
        <v>1008</v>
      </c>
      <c r="AS1" s="246"/>
      <c r="AT1" s="246"/>
      <c r="AU1" s="247"/>
      <c r="AV1" s="241" t="s">
        <v>1007</v>
      </c>
      <c r="AW1" s="241"/>
      <c r="AX1" s="241"/>
      <c r="AY1" s="241"/>
      <c r="AZ1" s="241"/>
      <c r="BA1" s="241"/>
      <c r="BB1" s="241"/>
      <c r="BC1" s="241"/>
      <c r="BD1" s="241"/>
      <c r="BE1" s="241"/>
      <c r="BF1" s="62"/>
      <c r="BG1" s="254" t="s">
        <v>1006</v>
      </c>
      <c r="BH1" s="255"/>
      <c r="BI1" s="255"/>
      <c r="BJ1" s="255"/>
      <c r="BK1" s="255"/>
      <c r="BL1" s="255"/>
      <c r="BM1" s="255"/>
      <c r="BN1" s="255"/>
      <c r="BO1" s="255"/>
      <c r="BP1" s="255"/>
      <c r="BQ1" s="255"/>
      <c r="BR1" s="256"/>
      <c r="BS1" s="242" t="s">
        <v>1014</v>
      </c>
      <c r="BT1" s="242"/>
      <c r="BU1" s="242"/>
      <c r="BV1" s="242"/>
      <c r="BW1" s="242"/>
      <c r="BX1" s="242"/>
      <c r="BY1" s="242"/>
      <c r="BZ1" s="242"/>
      <c r="CA1" s="242"/>
      <c r="CB1" s="242"/>
      <c r="CC1" s="258" t="s">
        <v>1015</v>
      </c>
      <c r="CD1" s="258"/>
      <c r="CE1" s="253" t="s">
        <v>1016</v>
      </c>
      <c r="CF1" s="253"/>
      <c r="CG1" s="253"/>
      <c r="CH1" s="253"/>
      <c r="CI1" s="253"/>
      <c r="CJ1" s="253"/>
      <c r="CK1" s="253"/>
      <c r="CL1" s="62"/>
      <c r="CM1" s="258" t="s">
        <v>1017</v>
      </c>
      <c r="CN1" s="258"/>
      <c r="CO1" s="258"/>
      <c r="CP1" s="258"/>
      <c r="CQ1" s="258"/>
      <c r="CR1" s="258"/>
      <c r="CS1" s="258"/>
      <c r="CT1" s="258"/>
      <c r="CU1" s="242" t="s">
        <v>1018</v>
      </c>
      <c r="CV1" s="242"/>
      <c r="CW1" s="257" t="s">
        <v>1019</v>
      </c>
      <c r="CX1" s="257"/>
      <c r="CY1" s="25" t="s">
        <v>1020</v>
      </c>
      <c r="CZ1" s="251" t="s">
        <v>1021</v>
      </c>
      <c r="DA1" s="251"/>
      <c r="DB1" s="251"/>
      <c r="DC1" s="251"/>
      <c r="DD1" s="251"/>
      <c r="DE1" s="251"/>
      <c r="DF1" s="251"/>
      <c r="DG1" s="251"/>
      <c r="DH1" s="252" t="s">
        <v>1022</v>
      </c>
      <c r="DI1" s="252"/>
      <c r="DJ1" s="252"/>
      <c r="DK1" s="252"/>
      <c r="DL1" s="252"/>
      <c r="DM1" s="252"/>
      <c r="DN1" s="252"/>
      <c r="DO1" s="252"/>
      <c r="DP1" s="253" t="s">
        <v>1023</v>
      </c>
      <c r="DQ1" s="253"/>
      <c r="DR1" s="253"/>
      <c r="DS1" s="253"/>
      <c r="DT1" s="253"/>
      <c r="DU1" s="253"/>
      <c r="DV1" s="253"/>
      <c r="DW1" s="253"/>
      <c r="DX1" s="253"/>
      <c r="DY1" s="253"/>
      <c r="DZ1" s="253"/>
      <c r="EA1" s="253"/>
      <c r="EB1" s="253"/>
      <c r="EC1" s="239" t="s">
        <v>1024</v>
      </c>
      <c r="ED1" s="239"/>
      <c r="EE1" s="239"/>
      <c r="EF1" s="239"/>
      <c r="EG1" s="60"/>
      <c r="EH1" s="61"/>
      <c r="EI1" s="55"/>
    </row>
    <row r="2" spans="1:139" s="1" customFormat="1" ht="34.9" customHeight="1" thickBot="1" x14ac:dyDescent="0.25">
      <c r="A2" s="55"/>
      <c r="B2" s="113" t="s">
        <v>850</v>
      </c>
      <c r="C2" s="113" t="s">
        <v>849</v>
      </c>
      <c r="D2" s="113" t="s">
        <v>732</v>
      </c>
      <c r="E2" s="113" t="s">
        <v>733</v>
      </c>
      <c r="F2" s="113" t="s">
        <v>734</v>
      </c>
      <c r="G2" s="113" t="s">
        <v>735</v>
      </c>
      <c r="H2" s="113" t="s">
        <v>736</v>
      </c>
      <c r="I2" s="114" t="s">
        <v>560</v>
      </c>
      <c r="J2" s="114" t="s">
        <v>521</v>
      </c>
      <c r="K2" s="114" t="s">
        <v>737</v>
      </c>
      <c r="L2" s="114" t="s">
        <v>738</v>
      </c>
      <c r="M2" s="114" t="s">
        <v>739</v>
      </c>
      <c r="N2" s="156" t="s">
        <v>740</v>
      </c>
      <c r="O2" s="115" t="s">
        <v>1012</v>
      </c>
      <c r="P2" s="115" t="s">
        <v>752</v>
      </c>
      <c r="Q2" s="115" t="s">
        <v>753</v>
      </c>
      <c r="R2" s="115" t="s">
        <v>754</v>
      </c>
      <c r="S2" s="115" t="s">
        <v>757</v>
      </c>
      <c r="T2" s="115" t="s">
        <v>755</v>
      </c>
      <c r="U2" s="115" t="s">
        <v>756</v>
      </c>
      <c r="V2" s="115" t="s">
        <v>758</v>
      </c>
      <c r="W2" s="115" t="s">
        <v>759</v>
      </c>
      <c r="X2" s="115" t="s">
        <v>982</v>
      </c>
      <c r="Y2" s="117" t="s">
        <v>833</v>
      </c>
      <c r="Z2" s="117" t="s">
        <v>835</v>
      </c>
      <c r="AA2" s="117" t="s">
        <v>836</v>
      </c>
      <c r="AB2" s="117" t="s">
        <v>834</v>
      </c>
      <c r="AC2" s="117" t="s">
        <v>977</v>
      </c>
      <c r="AD2" s="117" t="s">
        <v>837</v>
      </c>
      <c r="AE2" s="117" t="s">
        <v>838</v>
      </c>
      <c r="AF2" s="117" t="s">
        <v>1170</v>
      </c>
      <c r="AG2" s="114" t="s">
        <v>522</v>
      </c>
      <c r="AH2" s="114" t="s">
        <v>741</v>
      </c>
      <c r="AI2" s="114" t="s">
        <v>742</v>
      </c>
      <c r="AJ2" s="118" t="s">
        <v>743</v>
      </c>
      <c r="AK2" s="118" t="s">
        <v>744</v>
      </c>
      <c r="AL2" s="118" t="s">
        <v>730</v>
      </c>
      <c r="AM2" s="118" t="s">
        <v>745</v>
      </c>
      <c r="AN2" s="118" t="s">
        <v>746</v>
      </c>
      <c r="AO2" s="118" t="s">
        <v>731</v>
      </c>
      <c r="AP2" s="118" t="s">
        <v>747</v>
      </c>
      <c r="AQ2" s="118" t="s">
        <v>523</v>
      </c>
      <c r="AR2" s="114" t="s">
        <v>748</v>
      </c>
      <c r="AS2" s="114" t="s">
        <v>749</v>
      </c>
      <c r="AT2" s="114" t="s">
        <v>751</v>
      </c>
      <c r="AU2" s="114" t="s">
        <v>750</v>
      </c>
      <c r="AV2" s="119" t="s">
        <v>524</v>
      </c>
      <c r="AW2" s="119" t="s">
        <v>525</v>
      </c>
      <c r="AX2" s="119" t="s">
        <v>526</v>
      </c>
      <c r="AY2" s="119" t="s">
        <v>527</v>
      </c>
      <c r="AZ2" s="119" t="s">
        <v>528</v>
      </c>
      <c r="BA2" s="119" t="s">
        <v>529</v>
      </c>
      <c r="BB2" s="119" t="s">
        <v>530</v>
      </c>
      <c r="BC2" s="119" t="s">
        <v>763</v>
      </c>
      <c r="BD2" s="119" t="s">
        <v>764</v>
      </c>
      <c r="BE2" s="119" t="s">
        <v>531</v>
      </c>
      <c r="BF2" s="121" t="s">
        <v>1005</v>
      </c>
      <c r="BG2" s="120" t="s">
        <v>828</v>
      </c>
      <c r="BH2" s="120" t="s">
        <v>986</v>
      </c>
      <c r="BI2" s="120" t="s">
        <v>993</v>
      </c>
      <c r="BJ2" s="120" t="s">
        <v>987</v>
      </c>
      <c r="BK2" s="120" t="s">
        <v>988</v>
      </c>
      <c r="BL2" s="120" t="s">
        <v>989</v>
      </c>
      <c r="BM2" s="120" t="s">
        <v>990</v>
      </c>
      <c r="BN2" s="120" t="s">
        <v>991</v>
      </c>
      <c r="BO2" s="120" t="s">
        <v>992</v>
      </c>
      <c r="BP2" s="120" t="s">
        <v>985</v>
      </c>
      <c r="BQ2" s="120" t="s">
        <v>983</v>
      </c>
      <c r="BR2" s="120" t="s">
        <v>984</v>
      </c>
      <c r="BS2" s="121" t="s">
        <v>532</v>
      </c>
      <c r="BT2" s="121" t="s">
        <v>533</v>
      </c>
      <c r="BU2" s="121" t="s">
        <v>534</v>
      </c>
      <c r="BV2" s="121" t="s">
        <v>535</v>
      </c>
      <c r="BW2" s="121" t="s">
        <v>536</v>
      </c>
      <c r="BX2" s="121" t="s">
        <v>537</v>
      </c>
      <c r="BY2" s="121" t="s">
        <v>538</v>
      </c>
      <c r="BZ2" s="121" t="s">
        <v>539</v>
      </c>
      <c r="CA2" s="121" t="s">
        <v>540</v>
      </c>
      <c r="CB2" s="121" t="s">
        <v>994</v>
      </c>
      <c r="CC2" s="122" t="s">
        <v>846</v>
      </c>
      <c r="CD2" s="122" t="s">
        <v>539</v>
      </c>
      <c r="CE2" s="118" t="s">
        <v>0</v>
      </c>
      <c r="CF2" s="118" t="s">
        <v>1</v>
      </c>
      <c r="CG2" s="118" t="s">
        <v>2</v>
      </c>
      <c r="CH2" s="118" t="s">
        <v>3</v>
      </c>
      <c r="CI2" s="118" t="s">
        <v>4</v>
      </c>
      <c r="CJ2" s="118" t="s">
        <v>5</v>
      </c>
      <c r="CK2" s="118" t="s">
        <v>980</v>
      </c>
      <c r="CL2" s="120" t="s">
        <v>829</v>
      </c>
      <c r="CM2" s="122" t="s">
        <v>1085</v>
      </c>
      <c r="CN2" s="122" t="s">
        <v>6</v>
      </c>
      <c r="CO2" s="122" t="s">
        <v>7</v>
      </c>
      <c r="CP2" s="122" t="s">
        <v>8</v>
      </c>
      <c r="CQ2" s="122" t="s">
        <v>9</v>
      </c>
      <c r="CR2" s="122" t="s">
        <v>10</v>
      </c>
      <c r="CS2" s="122" t="s">
        <v>11</v>
      </c>
      <c r="CT2" s="122" t="s">
        <v>12</v>
      </c>
      <c r="CU2" s="121" t="s">
        <v>995</v>
      </c>
      <c r="CV2" s="121" t="s">
        <v>830</v>
      </c>
      <c r="CW2" s="116" t="s">
        <v>995</v>
      </c>
      <c r="CX2" s="116" t="s">
        <v>832</v>
      </c>
      <c r="CY2" s="120" t="s">
        <v>831</v>
      </c>
      <c r="CZ2" s="117" t="s">
        <v>833</v>
      </c>
      <c r="DA2" s="117" t="s">
        <v>835</v>
      </c>
      <c r="DB2" s="117" t="s">
        <v>836</v>
      </c>
      <c r="DC2" s="117" t="s">
        <v>834</v>
      </c>
      <c r="DD2" s="117" t="s">
        <v>977</v>
      </c>
      <c r="DE2" s="117" t="s">
        <v>837</v>
      </c>
      <c r="DF2" s="117" t="s">
        <v>838</v>
      </c>
      <c r="DG2" s="117" t="s">
        <v>842</v>
      </c>
      <c r="DH2" s="123" t="s">
        <v>833</v>
      </c>
      <c r="DI2" s="123" t="s">
        <v>835</v>
      </c>
      <c r="DJ2" s="123" t="s">
        <v>836</v>
      </c>
      <c r="DK2" s="123" t="s">
        <v>834</v>
      </c>
      <c r="DL2" s="123" t="s">
        <v>977</v>
      </c>
      <c r="DM2" s="123" t="s">
        <v>837</v>
      </c>
      <c r="DN2" s="123" t="s">
        <v>838</v>
      </c>
      <c r="DO2" s="123" t="s">
        <v>841</v>
      </c>
      <c r="DP2" s="118" t="s">
        <v>13</v>
      </c>
      <c r="DQ2" s="118" t="s">
        <v>14</v>
      </c>
      <c r="DR2" s="118" t="s">
        <v>15</v>
      </c>
      <c r="DS2" s="118" t="s">
        <v>16</v>
      </c>
      <c r="DT2" s="118" t="s">
        <v>17</v>
      </c>
      <c r="DU2" s="118" t="s">
        <v>18</v>
      </c>
      <c r="DV2" s="118" t="s">
        <v>19</v>
      </c>
      <c r="DW2" s="118" t="s">
        <v>20</v>
      </c>
      <c r="DX2" s="118" t="s">
        <v>21</v>
      </c>
      <c r="DY2" s="118" t="s">
        <v>22</v>
      </c>
      <c r="DZ2" s="118" t="s">
        <v>23</v>
      </c>
      <c r="EA2" s="118" t="s">
        <v>24</v>
      </c>
      <c r="EB2" s="118" t="s">
        <v>25</v>
      </c>
      <c r="EC2" s="114" t="s">
        <v>26</v>
      </c>
      <c r="ED2" s="114" t="s">
        <v>27</v>
      </c>
      <c r="EE2" s="114" t="s">
        <v>848</v>
      </c>
      <c r="EF2" s="114" t="s">
        <v>727</v>
      </c>
      <c r="EG2" s="124" t="s">
        <v>839</v>
      </c>
      <c r="EH2" s="125" t="s">
        <v>840</v>
      </c>
      <c r="EI2" s="55"/>
    </row>
    <row r="3" spans="1:139" s="155" customFormat="1" x14ac:dyDescent="0.2">
      <c r="A3" s="126">
        <v>6</v>
      </c>
      <c r="B3" s="127" t="s">
        <v>221</v>
      </c>
      <c r="C3" s="128" t="s">
        <v>222</v>
      </c>
      <c r="D3" s="128" t="s">
        <v>223</v>
      </c>
      <c r="E3" s="128" t="s">
        <v>224</v>
      </c>
      <c r="F3" s="128" t="s">
        <v>225</v>
      </c>
      <c r="G3" s="128" t="s">
        <v>226</v>
      </c>
      <c r="H3" s="128" t="s">
        <v>227</v>
      </c>
      <c r="I3" s="129" t="s">
        <v>584</v>
      </c>
      <c r="J3" s="129" t="s">
        <v>555</v>
      </c>
      <c r="K3" s="129" t="s">
        <v>44</v>
      </c>
      <c r="L3" s="129" t="s">
        <v>44</v>
      </c>
      <c r="M3" s="129" t="s">
        <v>33</v>
      </c>
      <c r="N3" s="157" t="s">
        <v>44</v>
      </c>
      <c r="O3" s="130">
        <v>484999</v>
      </c>
      <c r="P3" s="130">
        <v>1131439</v>
      </c>
      <c r="Q3" s="130">
        <v>73630</v>
      </c>
      <c r="R3" s="131">
        <v>3300895</v>
      </c>
      <c r="S3" s="132">
        <v>0.38917808654925407</v>
      </c>
      <c r="T3" s="132">
        <v>0.1179489199141445</v>
      </c>
      <c r="U3" s="132">
        <v>0.10281938686325981</v>
      </c>
      <c r="V3" s="132">
        <v>1.5022895305667099E-2</v>
      </c>
      <c r="W3" s="132">
        <v>0.37503071136767452</v>
      </c>
      <c r="X3" s="133">
        <v>82</v>
      </c>
      <c r="Y3" s="135">
        <v>0.19230769230769232</v>
      </c>
      <c r="Z3" s="135">
        <v>9.6153846153846159E-2</v>
      </c>
      <c r="AA3" s="135">
        <v>0.69230769230769229</v>
      </c>
      <c r="AB3" s="135">
        <v>0</v>
      </c>
      <c r="AC3" s="135">
        <v>0</v>
      </c>
      <c r="AD3" s="135">
        <v>0</v>
      </c>
      <c r="AE3" s="135">
        <v>1.9230769230769232E-2</v>
      </c>
      <c r="AF3" s="135">
        <v>0</v>
      </c>
      <c r="AG3" s="129">
        <v>52</v>
      </c>
      <c r="AH3" s="136">
        <v>1</v>
      </c>
      <c r="AI3" s="137">
        <v>1.9038461538461537</v>
      </c>
      <c r="AJ3" s="138">
        <v>8.5192307692307701</v>
      </c>
      <c r="AK3" s="138">
        <v>4.1730769230769234</v>
      </c>
      <c r="AL3" s="139">
        <f t="shared" ref="AL3:AL10" si="0">AJ3/AK3</f>
        <v>2.0414746543778803</v>
      </c>
      <c r="AM3" s="140">
        <v>159000</v>
      </c>
      <c r="AN3" s="140">
        <v>107000</v>
      </c>
      <c r="AO3" s="139">
        <v>1.4934571171171171</v>
      </c>
      <c r="AP3" s="138">
        <v>4.2115384615384617</v>
      </c>
      <c r="AQ3" s="141">
        <v>9.4807692307692299</v>
      </c>
      <c r="AR3" s="136">
        <v>0.28846153846153844</v>
      </c>
      <c r="AS3" s="136">
        <v>0.71153846153846156</v>
      </c>
      <c r="AT3" s="136">
        <v>0</v>
      </c>
      <c r="AU3" s="136">
        <v>0</v>
      </c>
      <c r="AV3" s="142" t="s">
        <v>44</v>
      </c>
      <c r="AW3" s="142"/>
      <c r="AX3" s="142" t="s">
        <v>44</v>
      </c>
      <c r="AY3" s="142"/>
      <c r="AZ3" s="142"/>
      <c r="BA3" s="142" t="s">
        <v>44</v>
      </c>
      <c r="BB3" s="142" t="s">
        <v>44</v>
      </c>
      <c r="BC3" s="142"/>
      <c r="BD3" s="142" t="s">
        <v>44</v>
      </c>
      <c r="BE3" s="142"/>
      <c r="BF3" s="146"/>
      <c r="BG3" s="143" t="s">
        <v>782</v>
      </c>
      <c r="BH3" s="143">
        <v>65</v>
      </c>
      <c r="BI3" s="144">
        <v>0.38690476190476192</v>
      </c>
      <c r="BJ3" s="143">
        <v>13</v>
      </c>
      <c r="BK3" s="145">
        <v>0.25</v>
      </c>
      <c r="BL3" s="145">
        <v>0.79166666666666663</v>
      </c>
      <c r="BM3" s="143" t="s">
        <v>767</v>
      </c>
      <c r="BN3" s="143" t="s">
        <v>767</v>
      </c>
      <c r="BO3" s="143" t="s">
        <v>767</v>
      </c>
      <c r="BP3" s="143" t="s">
        <v>767</v>
      </c>
      <c r="BQ3" s="143" t="s">
        <v>767</v>
      </c>
      <c r="BR3" s="143" t="s">
        <v>767</v>
      </c>
      <c r="BS3" s="146" t="s">
        <v>91</v>
      </c>
      <c r="BT3" s="146" t="s">
        <v>34</v>
      </c>
      <c r="BU3" s="146" t="s">
        <v>35</v>
      </c>
      <c r="BV3" s="146" t="s">
        <v>91</v>
      </c>
      <c r="BW3" s="146" t="s">
        <v>91</v>
      </c>
      <c r="BX3" s="146" t="s">
        <v>91</v>
      </c>
      <c r="BY3" s="146" t="s">
        <v>35</v>
      </c>
      <c r="BZ3" s="146" t="s">
        <v>34</v>
      </c>
      <c r="CA3" s="146" t="s">
        <v>91</v>
      </c>
      <c r="CB3" s="146" t="s">
        <v>91</v>
      </c>
      <c r="CC3" s="147" t="s">
        <v>44</v>
      </c>
      <c r="CD3" s="147" t="s">
        <v>44</v>
      </c>
      <c r="CE3" s="148"/>
      <c r="CF3" s="148" t="s">
        <v>44</v>
      </c>
      <c r="CG3" s="148"/>
      <c r="CH3" s="148"/>
      <c r="CI3" s="148"/>
      <c r="CJ3" s="148"/>
      <c r="CK3" s="148"/>
      <c r="CL3" s="143" t="s">
        <v>44</v>
      </c>
      <c r="CM3" s="149">
        <v>0.45</v>
      </c>
      <c r="CN3" s="149">
        <v>0</v>
      </c>
      <c r="CO3" s="149">
        <v>0</v>
      </c>
      <c r="CP3" s="149">
        <v>0.1</v>
      </c>
      <c r="CQ3" s="149">
        <v>0.2</v>
      </c>
      <c r="CR3" s="149">
        <v>0.1</v>
      </c>
      <c r="CS3" s="149">
        <v>0.05</v>
      </c>
      <c r="CT3" s="149">
        <v>0.1</v>
      </c>
      <c r="CU3" s="146" t="s">
        <v>44</v>
      </c>
      <c r="CV3" s="150">
        <v>2013</v>
      </c>
      <c r="CW3" s="134" t="s">
        <v>33</v>
      </c>
      <c r="CX3" s="134"/>
      <c r="CY3" s="144">
        <v>0.05</v>
      </c>
      <c r="CZ3" s="151">
        <v>0</v>
      </c>
      <c r="DA3" s="151">
        <v>12</v>
      </c>
      <c r="DB3" s="151">
        <v>7</v>
      </c>
      <c r="DC3" s="151">
        <v>0</v>
      </c>
      <c r="DD3" s="151">
        <v>0</v>
      </c>
      <c r="DE3" s="151">
        <v>0</v>
      </c>
      <c r="DF3" s="151">
        <v>0</v>
      </c>
      <c r="DG3" s="151">
        <v>19</v>
      </c>
      <c r="DH3" s="152">
        <v>0</v>
      </c>
      <c r="DI3" s="152">
        <v>7</v>
      </c>
      <c r="DJ3" s="152">
        <v>11</v>
      </c>
      <c r="DK3" s="152">
        <v>0</v>
      </c>
      <c r="DL3" s="152">
        <v>0</v>
      </c>
      <c r="DM3" s="152">
        <v>0</v>
      </c>
      <c r="DN3" s="152">
        <v>0</v>
      </c>
      <c r="DO3" s="152">
        <v>18</v>
      </c>
      <c r="DP3" s="148" t="s">
        <v>35</v>
      </c>
      <c r="DQ3" s="148" t="s">
        <v>34</v>
      </c>
      <c r="DR3" s="148" t="s">
        <v>34</v>
      </c>
      <c r="DS3" s="148" t="s">
        <v>34</v>
      </c>
      <c r="DT3" s="148" t="s">
        <v>34</v>
      </c>
      <c r="DU3" s="148" t="s">
        <v>34</v>
      </c>
      <c r="DV3" s="148" t="s">
        <v>34</v>
      </c>
      <c r="DW3" s="148" t="s">
        <v>34</v>
      </c>
      <c r="DX3" s="148" t="s">
        <v>34</v>
      </c>
      <c r="DY3" s="148" t="s">
        <v>34</v>
      </c>
      <c r="DZ3" s="148" t="s">
        <v>34</v>
      </c>
      <c r="EA3" s="148" t="s">
        <v>34</v>
      </c>
      <c r="EB3" s="148" t="s">
        <v>34</v>
      </c>
      <c r="EC3" s="129"/>
      <c r="ED3" s="129" t="s">
        <v>44</v>
      </c>
      <c r="EE3" s="129" t="s">
        <v>44</v>
      </c>
      <c r="EF3" s="129"/>
      <c r="EG3" s="153" t="s">
        <v>857</v>
      </c>
      <c r="EH3" s="154" t="s">
        <v>858</v>
      </c>
      <c r="EI3" s="126"/>
    </row>
    <row r="4" spans="1:139" x14ac:dyDescent="0.2">
      <c r="A4" s="57">
        <v>7</v>
      </c>
      <c r="B4" s="54" t="s">
        <v>665</v>
      </c>
      <c r="C4" s="31" t="s">
        <v>704</v>
      </c>
      <c r="D4" s="31" t="s">
        <v>705</v>
      </c>
      <c r="E4" s="31" t="s">
        <v>702</v>
      </c>
      <c r="F4" s="31" t="s">
        <v>225</v>
      </c>
      <c r="G4" s="31" t="s">
        <v>703</v>
      </c>
      <c r="H4" s="31" t="s">
        <v>227</v>
      </c>
      <c r="I4" s="93"/>
      <c r="J4" s="93"/>
      <c r="K4" s="93"/>
      <c r="L4" s="93"/>
      <c r="M4" s="93"/>
      <c r="N4" s="159" t="s">
        <v>44</v>
      </c>
      <c r="O4" s="41">
        <v>333710</v>
      </c>
      <c r="P4" s="41">
        <v>420047</v>
      </c>
      <c r="Q4" s="41">
        <v>26346</v>
      </c>
      <c r="R4" s="42">
        <v>1818066</v>
      </c>
      <c r="S4" s="43">
        <v>0.68226126004226473</v>
      </c>
      <c r="T4" s="43">
        <v>0.22788556631057399</v>
      </c>
      <c r="U4" s="43">
        <v>0</v>
      </c>
      <c r="V4" s="43">
        <v>5.9336679746499851E-2</v>
      </c>
      <c r="W4" s="43">
        <v>3.0516493900661471E-2</v>
      </c>
      <c r="X4" s="112">
        <v>12</v>
      </c>
      <c r="Y4" s="65">
        <v>0</v>
      </c>
      <c r="Z4" s="65">
        <v>5.8823529411764705E-2</v>
      </c>
      <c r="AA4" s="65">
        <v>0.52941176470588236</v>
      </c>
      <c r="AB4" s="65">
        <v>0.41176470588235292</v>
      </c>
      <c r="AC4" s="65">
        <v>0</v>
      </c>
      <c r="AD4" s="65">
        <v>0</v>
      </c>
      <c r="AE4" s="65">
        <v>0</v>
      </c>
      <c r="AF4" s="65">
        <v>0</v>
      </c>
      <c r="AG4" s="34">
        <v>16</v>
      </c>
      <c r="AH4" s="35">
        <v>0.94117647058823528</v>
      </c>
      <c r="AI4" s="36">
        <v>2.4375</v>
      </c>
      <c r="AJ4" s="37">
        <v>4.2941176470588234</v>
      </c>
      <c r="AK4" s="37">
        <v>5.9411764705882355</v>
      </c>
      <c r="AL4" s="38">
        <f t="shared" si="0"/>
        <v>0.72277227722772275</v>
      </c>
      <c r="AM4" s="39">
        <v>76000</v>
      </c>
      <c r="AN4" s="39">
        <v>174000</v>
      </c>
      <c r="AO4" s="38">
        <v>0.43729152542372884</v>
      </c>
      <c r="AP4" s="37">
        <v>4.6470588235294121</v>
      </c>
      <c r="AQ4" s="40">
        <v>18</v>
      </c>
      <c r="AR4" s="35">
        <v>0.41176470588235292</v>
      </c>
      <c r="AS4" s="35">
        <v>0.58823529411764708</v>
      </c>
      <c r="AT4" s="35">
        <v>0</v>
      </c>
      <c r="AU4" s="35">
        <v>0</v>
      </c>
      <c r="AV4" s="44" t="s">
        <v>44</v>
      </c>
      <c r="AW4" s="44" t="s">
        <v>44</v>
      </c>
      <c r="AX4" s="44" t="s">
        <v>44</v>
      </c>
      <c r="AY4" s="44"/>
      <c r="AZ4" s="44" t="s">
        <v>44</v>
      </c>
      <c r="BA4" s="44" t="s">
        <v>44</v>
      </c>
      <c r="BB4" s="44" t="s">
        <v>44</v>
      </c>
      <c r="BC4" s="44"/>
      <c r="BD4" s="44"/>
      <c r="BE4" s="44"/>
      <c r="BF4" s="48" t="s">
        <v>765</v>
      </c>
      <c r="BG4" s="45" t="s">
        <v>783</v>
      </c>
      <c r="BH4" s="45">
        <v>83.999999999999986</v>
      </c>
      <c r="BI4" s="46">
        <v>0.49999999999999989</v>
      </c>
      <c r="BJ4" s="45">
        <v>13.999999999999998</v>
      </c>
      <c r="BK4" s="47">
        <v>0.20833333333333334</v>
      </c>
      <c r="BL4" s="47">
        <v>0.79166666666666663</v>
      </c>
      <c r="BM4" s="47">
        <v>0.20833333333333334</v>
      </c>
      <c r="BN4" s="47">
        <v>0.79166666666666663</v>
      </c>
      <c r="BO4" s="45" t="s">
        <v>767</v>
      </c>
      <c r="BP4" s="45" t="s">
        <v>767</v>
      </c>
      <c r="BQ4" s="45" t="s">
        <v>767</v>
      </c>
      <c r="BR4" s="45" t="s">
        <v>767</v>
      </c>
      <c r="BS4" s="10" t="s">
        <v>91</v>
      </c>
      <c r="BT4" s="10" t="s">
        <v>91</v>
      </c>
      <c r="BU4" s="10" t="s">
        <v>91</v>
      </c>
      <c r="BV4" s="10" t="s">
        <v>91</v>
      </c>
      <c r="BW4" s="10" t="s">
        <v>91</v>
      </c>
      <c r="BX4" s="10" t="s">
        <v>91</v>
      </c>
      <c r="BY4" s="10" t="s">
        <v>91</v>
      </c>
      <c r="BZ4" s="48" t="s">
        <v>35</v>
      </c>
      <c r="CA4" s="10" t="s">
        <v>91</v>
      </c>
      <c r="CB4" s="48" t="s">
        <v>35</v>
      </c>
      <c r="CC4" s="49" t="s">
        <v>33</v>
      </c>
      <c r="CD4" s="49" t="s">
        <v>44</v>
      </c>
      <c r="CE4" s="50"/>
      <c r="CF4" s="50"/>
      <c r="CG4" s="50"/>
      <c r="CH4" s="50"/>
      <c r="CI4" s="50"/>
      <c r="CJ4" s="50"/>
      <c r="CK4" s="50"/>
      <c r="CL4" s="45"/>
      <c r="CM4" s="51">
        <v>0.2</v>
      </c>
      <c r="CN4" s="51">
        <v>0.15</v>
      </c>
      <c r="CO4" s="51">
        <v>0</v>
      </c>
      <c r="CP4" s="51">
        <v>0.1</v>
      </c>
      <c r="CQ4" s="51">
        <v>0.15</v>
      </c>
      <c r="CR4" s="51">
        <v>0.1</v>
      </c>
      <c r="CS4" s="51">
        <v>0.2</v>
      </c>
      <c r="CT4" s="51">
        <v>0.1</v>
      </c>
      <c r="CU4" s="48" t="s">
        <v>44</v>
      </c>
      <c r="CV4" s="52">
        <v>2013</v>
      </c>
      <c r="CW4" s="32" t="s">
        <v>33</v>
      </c>
      <c r="CX4" s="32"/>
      <c r="CY4" s="46">
        <v>0.3</v>
      </c>
      <c r="CZ4" s="33">
        <v>1</v>
      </c>
      <c r="DA4" s="33">
        <v>1</v>
      </c>
      <c r="DB4" s="33">
        <v>2</v>
      </c>
      <c r="DC4" s="33">
        <v>2</v>
      </c>
      <c r="DD4" s="33">
        <v>0</v>
      </c>
      <c r="DE4" s="33">
        <v>0</v>
      </c>
      <c r="DF4" s="33">
        <v>0</v>
      </c>
      <c r="DG4" s="33">
        <v>6</v>
      </c>
      <c r="DH4" s="53">
        <v>1</v>
      </c>
      <c r="DI4" s="53">
        <v>2</v>
      </c>
      <c r="DJ4" s="53">
        <v>4</v>
      </c>
      <c r="DK4" s="53">
        <v>4</v>
      </c>
      <c r="DL4" s="53">
        <v>0</v>
      </c>
      <c r="DM4" s="53">
        <v>0</v>
      </c>
      <c r="DN4" s="53">
        <v>0</v>
      </c>
      <c r="DO4" s="53">
        <v>11</v>
      </c>
      <c r="DP4" s="50" t="s">
        <v>34</v>
      </c>
      <c r="DQ4" s="50" t="s">
        <v>35</v>
      </c>
      <c r="DR4" s="50" t="s">
        <v>34</v>
      </c>
      <c r="DS4" s="50" t="s">
        <v>34</v>
      </c>
      <c r="DT4" s="50" t="s">
        <v>34</v>
      </c>
      <c r="DU4" s="50" t="s">
        <v>34</v>
      </c>
      <c r="DV4" s="50" t="s">
        <v>34</v>
      </c>
      <c r="DW4" s="50" t="s">
        <v>34</v>
      </c>
      <c r="DX4" s="50" t="s">
        <v>34</v>
      </c>
      <c r="DY4" s="50" t="s">
        <v>34</v>
      </c>
      <c r="DZ4" s="50" t="s">
        <v>34</v>
      </c>
      <c r="EA4" s="50" t="s">
        <v>34</v>
      </c>
      <c r="EB4" s="50" t="s">
        <v>34</v>
      </c>
      <c r="EC4" s="34" t="s">
        <v>44</v>
      </c>
      <c r="ED4" s="34"/>
      <c r="EE4" s="34"/>
      <c r="EF4" s="34"/>
      <c r="EG4" s="63" t="s">
        <v>859</v>
      </c>
      <c r="EH4" s="64" t="s">
        <v>860</v>
      </c>
      <c r="EI4" s="57"/>
    </row>
    <row r="5" spans="1:139" x14ac:dyDescent="0.2">
      <c r="A5" s="57">
        <v>11</v>
      </c>
      <c r="B5" s="3" t="s">
        <v>69</v>
      </c>
      <c r="C5" s="2" t="s">
        <v>76</v>
      </c>
      <c r="D5" s="2" t="s">
        <v>77</v>
      </c>
      <c r="E5" s="2" t="s">
        <v>78</v>
      </c>
      <c r="F5" s="2" t="s">
        <v>79</v>
      </c>
      <c r="G5" s="2" t="s">
        <v>80</v>
      </c>
      <c r="H5" s="2" t="s">
        <v>81</v>
      </c>
      <c r="I5" s="6" t="s">
        <v>567</v>
      </c>
      <c r="J5" s="6" t="s">
        <v>555</v>
      </c>
      <c r="K5" s="6" t="s">
        <v>44</v>
      </c>
      <c r="L5" s="6" t="s">
        <v>44</v>
      </c>
      <c r="M5" s="6" t="s">
        <v>33</v>
      </c>
      <c r="N5" s="158" t="s">
        <v>44</v>
      </c>
      <c r="O5" s="29">
        <v>521986</v>
      </c>
      <c r="P5" s="29">
        <v>2940165</v>
      </c>
      <c r="Q5" s="29">
        <v>167675</v>
      </c>
      <c r="R5" s="30">
        <v>9046044</v>
      </c>
      <c r="S5" s="22">
        <v>0.76598345088748188</v>
      </c>
      <c r="T5" s="22">
        <v>8.5494609577402014E-2</v>
      </c>
      <c r="U5" s="22">
        <v>7.4246377753634629E-2</v>
      </c>
      <c r="V5" s="22">
        <v>4.8640046411447925E-3</v>
      </c>
      <c r="W5" s="22">
        <v>6.9411557140336699E-2</v>
      </c>
      <c r="X5" s="111">
        <v>131</v>
      </c>
      <c r="Y5" s="65">
        <v>6.8702290076335881E-2</v>
      </c>
      <c r="Z5" s="65">
        <v>1.5267175572519083E-2</v>
      </c>
      <c r="AA5" s="65">
        <v>0.83969465648854957</v>
      </c>
      <c r="AB5" s="65">
        <v>6.8702290076335881E-2</v>
      </c>
      <c r="AC5" s="65">
        <v>7.6335877862595417E-3</v>
      </c>
      <c r="AD5" s="65">
        <v>0</v>
      </c>
      <c r="AE5" s="65">
        <v>0</v>
      </c>
      <c r="AF5" s="65">
        <v>0</v>
      </c>
      <c r="AG5" s="6">
        <v>131</v>
      </c>
      <c r="AH5" s="16">
        <v>1</v>
      </c>
      <c r="AI5" s="17">
        <v>2.83206106870229</v>
      </c>
      <c r="AJ5" s="18">
        <v>4.6535433070866139</v>
      </c>
      <c r="AK5" s="18">
        <v>5.4198473282442752</v>
      </c>
      <c r="AL5" s="15">
        <f t="shared" si="0"/>
        <v>0.85861151158922022</v>
      </c>
      <c r="AM5" s="19">
        <v>70000</v>
      </c>
      <c r="AN5" s="19">
        <v>167000</v>
      </c>
      <c r="AO5" s="15">
        <v>0.41678759407069554</v>
      </c>
      <c r="AP5" s="18">
        <v>4.0305343511450378</v>
      </c>
      <c r="AQ5" s="20">
        <v>16.346153846153847</v>
      </c>
      <c r="AR5" s="16">
        <v>0.5572519083969466</v>
      </c>
      <c r="AS5" s="16">
        <v>0.12213740458015267</v>
      </c>
      <c r="AT5" s="16">
        <v>0.32061068702290074</v>
      </c>
      <c r="AU5" s="16">
        <v>0</v>
      </c>
      <c r="AV5" s="8" t="s">
        <v>44</v>
      </c>
      <c r="AW5" s="8" t="s">
        <v>44</v>
      </c>
      <c r="AX5" s="8" t="s">
        <v>44</v>
      </c>
      <c r="AY5" s="8"/>
      <c r="AZ5" s="8"/>
      <c r="BA5" s="8"/>
      <c r="BB5" s="8" t="s">
        <v>44</v>
      </c>
      <c r="BC5" s="8" t="s">
        <v>44</v>
      </c>
      <c r="BD5" s="8"/>
      <c r="BE5" s="8"/>
      <c r="BF5" s="10"/>
      <c r="BG5" s="24" t="s">
        <v>785</v>
      </c>
      <c r="BH5" s="24">
        <v>60</v>
      </c>
      <c r="BI5" s="21">
        <v>0.35714285714285715</v>
      </c>
      <c r="BJ5" s="24">
        <v>12</v>
      </c>
      <c r="BK5" s="23">
        <v>0.25</v>
      </c>
      <c r="BL5" s="23">
        <v>0.75</v>
      </c>
      <c r="BM5" s="24" t="s">
        <v>767</v>
      </c>
      <c r="BN5" s="24" t="s">
        <v>767</v>
      </c>
      <c r="BO5" s="24" t="s">
        <v>767</v>
      </c>
      <c r="BP5" s="24" t="s">
        <v>767</v>
      </c>
      <c r="BQ5" s="24" t="s">
        <v>767</v>
      </c>
      <c r="BR5" s="24" t="s">
        <v>767</v>
      </c>
      <c r="BS5" s="10" t="s">
        <v>34</v>
      </c>
      <c r="BT5" s="10" t="s">
        <v>34</v>
      </c>
      <c r="BU5" s="10" t="s">
        <v>34</v>
      </c>
      <c r="BV5" s="10" t="s">
        <v>91</v>
      </c>
      <c r="BW5" s="10" t="s">
        <v>91</v>
      </c>
      <c r="BX5" s="10" t="s">
        <v>34</v>
      </c>
      <c r="BY5" s="10" t="s">
        <v>91</v>
      </c>
      <c r="BZ5" s="10" t="s">
        <v>34</v>
      </c>
      <c r="CA5" s="10" t="s">
        <v>91</v>
      </c>
      <c r="CB5" s="10" t="s">
        <v>91</v>
      </c>
      <c r="CC5" s="11" t="s">
        <v>44</v>
      </c>
      <c r="CD5" s="11" t="s">
        <v>44</v>
      </c>
      <c r="CE5" s="7"/>
      <c r="CF5" s="7" t="s">
        <v>44</v>
      </c>
      <c r="CG5" s="7" t="s">
        <v>44</v>
      </c>
      <c r="CH5" s="7" t="s">
        <v>44</v>
      </c>
      <c r="CI5" s="7" t="s">
        <v>44</v>
      </c>
      <c r="CJ5" s="7" t="s">
        <v>44</v>
      </c>
      <c r="CK5" s="7" t="s">
        <v>82</v>
      </c>
      <c r="CL5" s="24" t="s">
        <v>44</v>
      </c>
      <c r="CM5" s="26">
        <v>0.06</v>
      </c>
      <c r="CN5" s="26">
        <v>0</v>
      </c>
      <c r="CO5" s="26">
        <v>0</v>
      </c>
      <c r="CP5" s="26">
        <v>0</v>
      </c>
      <c r="CQ5" s="26">
        <v>0.14000000000000001</v>
      </c>
      <c r="CR5" s="26">
        <v>0.53</v>
      </c>
      <c r="CS5" s="26">
        <v>0.26</v>
      </c>
      <c r="CT5" s="26">
        <v>0.01</v>
      </c>
      <c r="CU5" s="10" t="s">
        <v>33</v>
      </c>
      <c r="CV5" s="27"/>
      <c r="CW5" s="4" t="s">
        <v>33</v>
      </c>
      <c r="CX5" s="4"/>
      <c r="CY5" s="21">
        <v>0.2</v>
      </c>
      <c r="CZ5" s="5">
        <v>4</v>
      </c>
      <c r="DA5" s="5">
        <v>0</v>
      </c>
      <c r="DB5" s="5">
        <v>14</v>
      </c>
      <c r="DC5" s="5">
        <v>4</v>
      </c>
      <c r="DD5" s="5">
        <v>0</v>
      </c>
      <c r="DE5" s="5">
        <v>0</v>
      </c>
      <c r="DF5" s="5">
        <v>0</v>
      </c>
      <c r="DG5" s="5">
        <v>22</v>
      </c>
      <c r="DH5" s="12">
        <v>0</v>
      </c>
      <c r="DI5" s="12">
        <v>0</v>
      </c>
      <c r="DJ5" s="12">
        <v>18</v>
      </c>
      <c r="DK5" s="12">
        <v>2</v>
      </c>
      <c r="DL5" s="12">
        <v>0</v>
      </c>
      <c r="DM5" s="12">
        <v>0</v>
      </c>
      <c r="DN5" s="12">
        <v>0</v>
      </c>
      <c r="DO5" s="12">
        <v>20</v>
      </c>
      <c r="DP5" s="7" t="s">
        <v>34</v>
      </c>
      <c r="DQ5" s="7" t="s">
        <v>35</v>
      </c>
      <c r="DR5" s="7" t="s">
        <v>34</v>
      </c>
      <c r="DS5" s="7" t="s">
        <v>34</v>
      </c>
      <c r="DT5" s="7" t="s">
        <v>34</v>
      </c>
      <c r="DU5" s="7" t="s">
        <v>34</v>
      </c>
      <c r="DV5" s="7" t="s">
        <v>34</v>
      </c>
      <c r="DW5" s="7" t="s">
        <v>34</v>
      </c>
      <c r="DX5" s="7" t="s">
        <v>34</v>
      </c>
      <c r="DY5" s="7" t="s">
        <v>34</v>
      </c>
      <c r="DZ5" s="7" t="s">
        <v>34</v>
      </c>
      <c r="EA5" s="7" t="s">
        <v>34</v>
      </c>
      <c r="EB5" s="7" t="s">
        <v>34</v>
      </c>
      <c r="EC5" s="6" t="s">
        <v>44</v>
      </c>
      <c r="ED5" s="6"/>
      <c r="EE5" s="6" t="s">
        <v>44</v>
      </c>
      <c r="EF5" s="6"/>
      <c r="EG5" s="63" t="s">
        <v>861</v>
      </c>
      <c r="EH5" s="64" t="s">
        <v>862</v>
      </c>
      <c r="EI5" s="57"/>
    </row>
    <row r="6" spans="1:139" x14ac:dyDescent="0.2">
      <c r="A6" s="57">
        <v>12</v>
      </c>
      <c r="B6" s="54" t="s">
        <v>661</v>
      </c>
      <c r="C6" s="81"/>
      <c r="D6" s="31" t="s">
        <v>70</v>
      </c>
      <c r="E6" s="31" t="s">
        <v>71</v>
      </c>
      <c r="F6" s="31" t="s">
        <v>72</v>
      </c>
      <c r="G6" s="31" t="s">
        <v>73</v>
      </c>
      <c r="H6" s="31" t="s">
        <v>74</v>
      </c>
      <c r="I6" s="93"/>
      <c r="J6" s="93"/>
      <c r="K6" s="93"/>
      <c r="L6" s="93"/>
      <c r="M6" s="93"/>
      <c r="N6" s="159" t="s">
        <v>44</v>
      </c>
      <c r="O6" s="41">
        <v>115200</v>
      </c>
      <c r="P6" s="41">
        <v>252225</v>
      </c>
      <c r="Q6" s="41">
        <v>17700</v>
      </c>
      <c r="R6" s="42">
        <v>1099500</v>
      </c>
      <c r="S6" s="43">
        <v>1</v>
      </c>
      <c r="T6" s="43">
        <v>0</v>
      </c>
      <c r="U6" s="43">
        <v>0</v>
      </c>
      <c r="V6" s="43">
        <v>0</v>
      </c>
      <c r="W6" s="43">
        <v>0</v>
      </c>
      <c r="X6" s="112"/>
      <c r="Y6" s="98"/>
      <c r="Z6" s="98"/>
      <c r="AA6" s="98"/>
      <c r="AB6" s="98"/>
      <c r="AC6" s="98"/>
      <c r="AD6" s="98"/>
      <c r="AE6" s="98"/>
      <c r="AF6" s="98"/>
      <c r="AG6" s="93"/>
      <c r="AH6" s="105"/>
      <c r="AI6" s="106"/>
      <c r="AJ6" s="107"/>
      <c r="AK6" s="107"/>
      <c r="AL6" s="108"/>
      <c r="AM6" s="109"/>
      <c r="AN6" s="109"/>
      <c r="AO6" s="108"/>
      <c r="AP6" s="107"/>
      <c r="AQ6" s="110"/>
      <c r="AR6" s="105"/>
      <c r="AS6" s="105"/>
      <c r="AT6" s="105"/>
      <c r="AU6" s="105"/>
      <c r="AV6" s="44" t="s">
        <v>44</v>
      </c>
      <c r="AW6" s="44" t="s">
        <v>44</v>
      </c>
      <c r="AX6" s="44" t="s">
        <v>44</v>
      </c>
      <c r="AY6" s="44"/>
      <c r="AZ6" s="44"/>
      <c r="BA6" s="44" t="s">
        <v>44</v>
      </c>
      <c r="BB6" s="44"/>
      <c r="BC6" s="44"/>
      <c r="BD6" s="44" t="s">
        <v>44</v>
      </c>
      <c r="BE6" s="44"/>
      <c r="BF6" s="48"/>
      <c r="BG6" s="45" t="s">
        <v>786</v>
      </c>
      <c r="BH6" s="45">
        <v>55</v>
      </c>
      <c r="BI6" s="46">
        <v>0.32738095238095238</v>
      </c>
      <c r="BJ6" s="45">
        <v>11</v>
      </c>
      <c r="BK6" s="47">
        <v>0.29166666666666669</v>
      </c>
      <c r="BL6" s="47">
        <v>0.75</v>
      </c>
      <c r="BM6" s="45" t="s">
        <v>767</v>
      </c>
      <c r="BN6" s="45" t="s">
        <v>767</v>
      </c>
      <c r="BO6" s="45" t="s">
        <v>767</v>
      </c>
      <c r="BP6" s="45" t="s">
        <v>767</v>
      </c>
      <c r="BQ6" s="45" t="s">
        <v>767</v>
      </c>
      <c r="BR6" s="45" t="s">
        <v>767</v>
      </c>
      <c r="BS6" s="48" t="s">
        <v>34</v>
      </c>
      <c r="BT6" s="48" t="s">
        <v>91</v>
      </c>
      <c r="BU6" s="48" t="s">
        <v>91</v>
      </c>
      <c r="BV6" s="48" t="s">
        <v>91</v>
      </c>
      <c r="BW6" s="48" t="s">
        <v>91</v>
      </c>
      <c r="BX6" s="48" t="s">
        <v>34</v>
      </c>
      <c r="BY6" s="48" t="s">
        <v>34</v>
      </c>
      <c r="BZ6" s="48" t="s">
        <v>34</v>
      </c>
      <c r="CA6" s="48" t="s">
        <v>91</v>
      </c>
      <c r="CB6" s="48" t="s">
        <v>91</v>
      </c>
      <c r="CC6" s="49" t="s">
        <v>44</v>
      </c>
      <c r="CD6" s="49" t="s">
        <v>44</v>
      </c>
      <c r="CE6" s="50"/>
      <c r="CF6" s="50" t="s">
        <v>44</v>
      </c>
      <c r="CG6" s="50" t="s">
        <v>44</v>
      </c>
      <c r="CH6" s="50" t="s">
        <v>44</v>
      </c>
      <c r="CI6" s="50" t="s">
        <v>44</v>
      </c>
      <c r="CJ6" s="50" t="s">
        <v>44</v>
      </c>
      <c r="CK6" s="50" t="s">
        <v>75</v>
      </c>
      <c r="CL6" s="45" t="s">
        <v>44</v>
      </c>
      <c r="CM6" s="51">
        <v>0.3</v>
      </c>
      <c r="CN6" s="51">
        <v>0</v>
      </c>
      <c r="CO6" s="51">
        <v>0</v>
      </c>
      <c r="CP6" s="51">
        <v>0.3</v>
      </c>
      <c r="CQ6" s="51">
        <v>0</v>
      </c>
      <c r="CR6" s="51">
        <v>0</v>
      </c>
      <c r="CS6" s="51">
        <v>0</v>
      </c>
      <c r="CT6" s="51">
        <v>0.4</v>
      </c>
      <c r="CU6" s="48" t="s">
        <v>33</v>
      </c>
      <c r="CV6" s="52"/>
      <c r="CW6" s="32" t="s">
        <v>33</v>
      </c>
      <c r="CX6" s="32"/>
      <c r="CY6" s="46"/>
      <c r="CZ6" s="33">
        <v>0</v>
      </c>
      <c r="DA6" s="33">
        <v>0</v>
      </c>
      <c r="DB6" s="33">
        <v>3</v>
      </c>
      <c r="DC6" s="33">
        <v>0</v>
      </c>
      <c r="DD6" s="33">
        <v>0</v>
      </c>
      <c r="DE6" s="33">
        <v>0</v>
      </c>
      <c r="DF6" s="33">
        <v>0</v>
      </c>
      <c r="DG6" s="33">
        <v>3</v>
      </c>
      <c r="DH6" s="53">
        <v>0</v>
      </c>
      <c r="DI6" s="53">
        <v>0</v>
      </c>
      <c r="DJ6" s="53">
        <v>2</v>
      </c>
      <c r="DK6" s="53">
        <v>2</v>
      </c>
      <c r="DL6" s="53">
        <v>0</v>
      </c>
      <c r="DM6" s="53">
        <v>0</v>
      </c>
      <c r="DN6" s="53">
        <v>0</v>
      </c>
      <c r="DO6" s="53">
        <v>4</v>
      </c>
      <c r="DP6" s="50" t="s">
        <v>34</v>
      </c>
      <c r="DQ6" s="50" t="s">
        <v>35</v>
      </c>
      <c r="DR6" s="50" t="s">
        <v>34</v>
      </c>
      <c r="DS6" s="50" t="s">
        <v>34</v>
      </c>
      <c r="DT6" s="50" t="s">
        <v>34</v>
      </c>
      <c r="DU6" s="50" t="s">
        <v>35</v>
      </c>
      <c r="DV6" s="50" t="s">
        <v>34</v>
      </c>
      <c r="DW6" s="50" t="s">
        <v>34</v>
      </c>
      <c r="DX6" s="50" t="s">
        <v>34</v>
      </c>
      <c r="DY6" s="50" t="s">
        <v>34</v>
      </c>
      <c r="DZ6" s="50" t="s">
        <v>34</v>
      </c>
      <c r="EA6" s="50" t="s">
        <v>34</v>
      </c>
      <c r="EB6" s="50" t="s">
        <v>34</v>
      </c>
      <c r="EC6" s="34" t="s">
        <v>44</v>
      </c>
      <c r="ED6" s="34"/>
      <c r="EE6" s="34"/>
      <c r="EF6" s="34"/>
      <c r="EG6" s="63"/>
      <c r="EH6" s="64"/>
      <c r="EI6" s="57"/>
    </row>
    <row r="7" spans="1:139" x14ac:dyDescent="0.2">
      <c r="A7" s="57">
        <v>26</v>
      </c>
      <c r="B7" s="3" t="s">
        <v>491</v>
      </c>
      <c r="C7" s="2" t="s">
        <v>492</v>
      </c>
      <c r="D7" s="2" t="s">
        <v>493</v>
      </c>
      <c r="E7" s="2" t="s">
        <v>494</v>
      </c>
      <c r="F7" s="2" t="s">
        <v>495</v>
      </c>
      <c r="G7" s="2" t="s">
        <v>496</v>
      </c>
      <c r="H7" s="2" t="s">
        <v>497</v>
      </c>
      <c r="I7" s="6" t="s">
        <v>583</v>
      </c>
      <c r="J7" s="6" t="s">
        <v>555</v>
      </c>
      <c r="K7" s="6" t="s">
        <v>44</v>
      </c>
      <c r="L7" s="6" t="s">
        <v>44</v>
      </c>
      <c r="M7" s="6" t="s">
        <v>33</v>
      </c>
      <c r="N7" s="158" t="s">
        <v>44</v>
      </c>
      <c r="O7" s="29">
        <v>169160</v>
      </c>
      <c r="P7" s="29">
        <v>877656</v>
      </c>
      <c r="Q7" s="29">
        <v>56649</v>
      </c>
      <c r="R7" s="30">
        <v>2593475</v>
      </c>
      <c r="S7" s="22">
        <v>0.77283258947936651</v>
      </c>
      <c r="T7" s="22">
        <v>7.033458969143716E-2</v>
      </c>
      <c r="U7" s="22">
        <v>0.15683282082919636</v>
      </c>
      <c r="V7" s="22">
        <v>0</v>
      </c>
      <c r="W7" s="22">
        <v>0</v>
      </c>
      <c r="X7" s="111">
        <v>61</v>
      </c>
      <c r="Y7" s="65">
        <v>0.16</v>
      </c>
      <c r="Z7" s="65">
        <v>4.6666666666666669E-2</v>
      </c>
      <c r="AA7" s="65">
        <v>0.62</v>
      </c>
      <c r="AB7" s="65">
        <v>0.17333333333333334</v>
      </c>
      <c r="AC7" s="65">
        <v>0</v>
      </c>
      <c r="AD7" s="65">
        <v>0</v>
      </c>
      <c r="AE7" s="65">
        <v>0</v>
      </c>
      <c r="AF7" s="65">
        <v>0</v>
      </c>
      <c r="AG7" s="6">
        <v>148</v>
      </c>
      <c r="AH7" s="16">
        <v>0.98666666666666669</v>
      </c>
      <c r="AI7" s="17">
        <v>2.7364864864864864</v>
      </c>
      <c r="AJ7" s="18">
        <v>5.333333333333333</v>
      </c>
      <c r="AK7" s="18">
        <v>5.4266666666666667</v>
      </c>
      <c r="AL7" s="15">
        <f t="shared" si="0"/>
        <v>0.98280098280098271</v>
      </c>
      <c r="AM7" s="19">
        <v>108000</v>
      </c>
      <c r="AN7" s="19">
        <v>157000</v>
      </c>
      <c r="AO7" s="15">
        <v>0.68934267515923564</v>
      </c>
      <c r="AP7" s="18">
        <v>3.8933333333333335</v>
      </c>
      <c r="AQ7" s="20">
        <v>14.189189189189189</v>
      </c>
      <c r="AR7" s="16">
        <v>0.64666666666666661</v>
      </c>
      <c r="AS7" s="16">
        <v>0.24666666666666667</v>
      </c>
      <c r="AT7" s="16">
        <v>0.10666666666666667</v>
      </c>
      <c r="AU7" s="16">
        <v>0</v>
      </c>
      <c r="AV7" s="8" t="s">
        <v>44</v>
      </c>
      <c r="AW7" s="8" t="s">
        <v>44</v>
      </c>
      <c r="AX7" s="8" t="s">
        <v>44</v>
      </c>
      <c r="AY7" s="8" t="s">
        <v>44</v>
      </c>
      <c r="AZ7" s="8" t="s">
        <v>44</v>
      </c>
      <c r="BA7" s="8" t="s">
        <v>44</v>
      </c>
      <c r="BB7" s="8" t="s">
        <v>44</v>
      </c>
      <c r="BC7" s="8" t="s">
        <v>44</v>
      </c>
      <c r="BD7" s="8" t="s">
        <v>44</v>
      </c>
      <c r="BE7" s="8"/>
      <c r="BF7" s="10"/>
      <c r="BG7" s="24" t="s">
        <v>789</v>
      </c>
      <c r="BH7" s="24">
        <v>104</v>
      </c>
      <c r="BI7" s="21">
        <v>0.61904761904761907</v>
      </c>
      <c r="BJ7" s="24">
        <v>18</v>
      </c>
      <c r="BK7" s="23">
        <v>0.16666666666666666</v>
      </c>
      <c r="BL7" s="23">
        <v>0.91666666666666663</v>
      </c>
      <c r="BM7" s="23">
        <v>0.16666666666666666</v>
      </c>
      <c r="BN7" s="23">
        <v>0.75</v>
      </c>
      <c r="BO7" s="24" t="s">
        <v>767</v>
      </c>
      <c r="BP7" s="24" t="s">
        <v>767</v>
      </c>
      <c r="BQ7" s="24" t="s">
        <v>767</v>
      </c>
      <c r="BR7" s="24" t="s">
        <v>767</v>
      </c>
      <c r="BS7" s="10" t="s">
        <v>34</v>
      </c>
      <c r="BT7" s="10" t="s">
        <v>91</v>
      </c>
      <c r="BU7" s="10" t="s">
        <v>91</v>
      </c>
      <c r="BV7" s="10" t="s">
        <v>91</v>
      </c>
      <c r="BW7" s="10" t="s">
        <v>91</v>
      </c>
      <c r="BX7" s="10" t="s">
        <v>91</v>
      </c>
      <c r="BY7" s="10" t="s">
        <v>34</v>
      </c>
      <c r="BZ7" s="10" t="s">
        <v>34</v>
      </c>
      <c r="CA7" s="10" t="s">
        <v>91</v>
      </c>
      <c r="CB7" s="10" t="s">
        <v>34</v>
      </c>
      <c r="CC7" s="11" t="s">
        <v>44</v>
      </c>
      <c r="CD7" s="11" t="s">
        <v>44</v>
      </c>
      <c r="CE7" s="7" t="s">
        <v>44</v>
      </c>
      <c r="CF7" s="7"/>
      <c r="CG7" s="7"/>
      <c r="CH7" s="7" t="s">
        <v>44</v>
      </c>
      <c r="CI7" s="7" t="s">
        <v>44</v>
      </c>
      <c r="CJ7" s="7" t="s">
        <v>44</v>
      </c>
      <c r="CK7" s="7" t="s">
        <v>498</v>
      </c>
      <c r="CL7" s="24" t="s">
        <v>44</v>
      </c>
      <c r="CM7" s="26">
        <v>0.1</v>
      </c>
      <c r="CN7" s="26">
        <v>0.1</v>
      </c>
      <c r="CO7" s="26">
        <v>0.05</v>
      </c>
      <c r="CP7" s="26">
        <v>0.05</v>
      </c>
      <c r="CQ7" s="26">
        <v>0.15</v>
      </c>
      <c r="CR7" s="26">
        <v>0.15</v>
      </c>
      <c r="CS7" s="26">
        <v>0.4</v>
      </c>
      <c r="CT7" s="26">
        <v>0</v>
      </c>
      <c r="CU7" s="10" t="s">
        <v>33</v>
      </c>
      <c r="CV7" s="27"/>
      <c r="CW7" s="4" t="s">
        <v>44</v>
      </c>
      <c r="CX7" s="4" t="s">
        <v>499</v>
      </c>
      <c r="CY7" s="21">
        <v>0.05</v>
      </c>
      <c r="CZ7" s="5">
        <v>4</v>
      </c>
      <c r="DA7" s="5">
        <v>0</v>
      </c>
      <c r="DB7" s="5">
        <v>6</v>
      </c>
      <c r="DC7" s="5">
        <v>4</v>
      </c>
      <c r="DD7" s="5">
        <v>0</v>
      </c>
      <c r="DE7" s="5">
        <v>0</v>
      </c>
      <c r="DF7" s="5">
        <v>0</v>
      </c>
      <c r="DG7" s="5">
        <v>14</v>
      </c>
      <c r="DH7" s="12">
        <v>10</v>
      </c>
      <c r="DI7" s="12">
        <v>0</v>
      </c>
      <c r="DJ7" s="12">
        <v>9</v>
      </c>
      <c r="DK7" s="12">
        <v>6</v>
      </c>
      <c r="DL7" s="12">
        <v>0</v>
      </c>
      <c r="DM7" s="12">
        <v>0</v>
      </c>
      <c r="DN7" s="12">
        <v>2</v>
      </c>
      <c r="DO7" s="12">
        <v>27</v>
      </c>
      <c r="DP7" s="7" t="s">
        <v>34</v>
      </c>
      <c r="DQ7" s="7" t="s">
        <v>35</v>
      </c>
      <c r="DR7" s="7" t="s">
        <v>34</v>
      </c>
      <c r="DS7" s="7" t="s">
        <v>34</v>
      </c>
      <c r="DT7" s="7" t="s">
        <v>34</v>
      </c>
      <c r="DU7" s="7" t="s">
        <v>34</v>
      </c>
      <c r="DV7" s="7" t="s">
        <v>34</v>
      </c>
      <c r="DW7" s="7" t="s">
        <v>34</v>
      </c>
      <c r="DX7" s="7" t="s">
        <v>34</v>
      </c>
      <c r="DY7" s="7" t="s">
        <v>34</v>
      </c>
      <c r="DZ7" s="7" t="s">
        <v>34</v>
      </c>
      <c r="EA7" s="7" t="s">
        <v>34</v>
      </c>
      <c r="EB7" s="7" t="s">
        <v>34</v>
      </c>
      <c r="EC7" s="6"/>
      <c r="ED7" s="6"/>
      <c r="EE7" s="6" t="s">
        <v>44</v>
      </c>
      <c r="EF7" s="6"/>
      <c r="EG7" s="63" t="s">
        <v>870</v>
      </c>
      <c r="EH7" s="64" t="s">
        <v>871</v>
      </c>
      <c r="EI7" s="57"/>
    </row>
    <row r="8" spans="1:139" x14ac:dyDescent="0.2">
      <c r="A8" s="57">
        <v>27</v>
      </c>
      <c r="B8" s="54" t="s">
        <v>654</v>
      </c>
      <c r="C8" s="81"/>
      <c r="D8" s="81"/>
      <c r="E8" s="81"/>
      <c r="F8" s="81"/>
      <c r="G8" s="81"/>
      <c r="H8" s="81"/>
      <c r="I8" s="93"/>
      <c r="J8" s="93"/>
      <c r="K8" s="93"/>
      <c r="L8" s="93"/>
      <c r="M8" s="93"/>
      <c r="N8" s="159" t="s">
        <v>33</v>
      </c>
      <c r="O8" s="41">
        <v>532004</v>
      </c>
      <c r="P8" s="41">
        <v>1138601</v>
      </c>
      <c r="Q8" s="41">
        <v>69352</v>
      </c>
      <c r="R8" s="42">
        <v>3824917</v>
      </c>
      <c r="S8" s="43">
        <v>0.74532336257231202</v>
      </c>
      <c r="T8" s="43">
        <v>0.11017049520290244</v>
      </c>
      <c r="U8" s="43">
        <v>0.134934954144103</v>
      </c>
      <c r="V8" s="43">
        <v>9.5711880806825349E-3</v>
      </c>
      <c r="W8" s="43">
        <v>0</v>
      </c>
      <c r="X8" s="112">
        <v>46</v>
      </c>
      <c r="Y8" s="98"/>
      <c r="Z8" s="98"/>
      <c r="AA8" s="98"/>
      <c r="AB8" s="98"/>
      <c r="AC8" s="98"/>
      <c r="AD8" s="98"/>
      <c r="AE8" s="98"/>
      <c r="AF8" s="98"/>
      <c r="AG8" s="93"/>
      <c r="AH8" s="105"/>
      <c r="AI8" s="106"/>
      <c r="AJ8" s="107"/>
      <c r="AK8" s="107"/>
      <c r="AL8" s="108"/>
      <c r="AM8" s="109"/>
      <c r="AN8" s="109"/>
      <c r="AO8" s="108"/>
      <c r="AP8" s="107"/>
      <c r="AQ8" s="110"/>
      <c r="AR8" s="105"/>
      <c r="AS8" s="105"/>
      <c r="AT8" s="105"/>
      <c r="AU8" s="105"/>
      <c r="AV8" s="82"/>
      <c r="AW8" s="82"/>
      <c r="AX8" s="82"/>
      <c r="AY8" s="82"/>
      <c r="AZ8" s="82"/>
      <c r="BA8" s="82"/>
      <c r="BB8" s="82"/>
      <c r="BC8" s="82"/>
      <c r="BD8" s="82"/>
      <c r="BE8" s="82"/>
      <c r="BF8" s="85"/>
      <c r="BG8" s="83"/>
      <c r="BH8" s="83"/>
      <c r="BI8" s="84"/>
      <c r="BJ8" s="83"/>
      <c r="BK8" s="83"/>
      <c r="BL8" s="83"/>
      <c r="BM8" s="83"/>
      <c r="BN8" s="83"/>
      <c r="BO8" s="83"/>
      <c r="BP8" s="83"/>
      <c r="BQ8" s="83"/>
      <c r="BR8" s="83"/>
      <c r="BS8" s="85"/>
      <c r="BT8" s="85"/>
      <c r="BU8" s="85"/>
      <c r="BV8" s="85"/>
      <c r="BW8" s="85"/>
      <c r="BX8" s="85"/>
      <c r="BY8" s="85"/>
      <c r="BZ8" s="85"/>
      <c r="CA8" s="85"/>
      <c r="CB8" s="85"/>
      <c r="CC8" s="86"/>
      <c r="CD8" s="86"/>
      <c r="CE8" s="87"/>
      <c r="CF8" s="87"/>
      <c r="CG8" s="87"/>
      <c r="CH8" s="87"/>
      <c r="CI8" s="87"/>
      <c r="CJ8" s="87"/>
      <c r="CK8" s="87"/>
      <c r="CL8" s="83"/>
      <c r="CM8" s="88"/>
      <c r="CN8" s="88"/>
      <c r="CO8" s="88"/>
      <c r="CP8" s="88"/>
      <c r="CQ8" s="88"/>
      <c r="CR8" s="88"/>
      <c r="CS8" s="88"/>
      <c r="CT8" s="88"/>
      <c r="CU8" s="85"/>
      <c r="CV8" s="89"/>
      <c r="CW8" s="90"/>
      <c r="CX8" s="90"/>
      <c r="CY8" s="83"/>
      <c r="CZ8" s="91"/>
      <c r="DA8" s="91"/>
      <c r="DB8" s="91"/>
      <c r="DC8" s="91"/>
      <c r="DD8" s="91"/>
      <c r="DE8" s="91"/>
      <c r="DF8" s="91"/>
      <c r="DG8" s="91"/>
      <c r="DH8" s="92"/>
      <c r="DI8" s="92"/>
      <c r="DJ8" s="92"/>
      <c r="DK8" s="92"/>
      <c r="DL8" s="92"/>
      <c r="DM8" s="92"/>
      <c r="DN8" s="92"/>
      <c r="DO8" s="92"/>
      <c r="DP8" s="87"/>
      <c r="DQ8" s="87"/>
      <c r="DR8" s="87"/>
      <c r="DS8" s="87"/>
      <c r="DT8" s="87"/>
      <c r="DU8" s="87"/>
      <c r="DV8" s="87"/>
      <c r="DW8" s="87"/>
      <c r="DX8" s="87"/>
      <c r="DY8" s="87"/>
      <c r="DZ8" s="87"/>
      <c r="EA8" s="87"/>
      <c r="EB8" s="87"/>
      <c r="EC8" s="93"/>
      <c r="ED8" s="93"/>
      <c r="EE8" s="93"/>
      <c r="EF8" s="93"/>
      <c r="EG8" s="78"/>
      <c r="EH8" s="79"/>
      <c r="EI8" s="57"/>
    </row>
    <row r="9" spans="1:139" x14ac:dyDescent="0.2">
      <c r="A9" s="57">
        <v>28</v>
      </c>
      <c r="B9" s="54" t="s">
        <v>655</v>
      </c>
      <c r="C9" s="81"/>
      <c r="D9" s="81"/>
      <c r="E9" s="81"/>
      <c r="F9" s="81"/>
      <c r="G9" s="81"/>
      <c r="H9" s="81"/>
      <c r="I9" s="93"/>
      <c r="J9" s="93"/>
      <c r="K9" s="93"/>
      <c r="L9" s="93"/>
      <c r="M9" s="93"/>
      <c r="N9" s="159" t="s">
        <v>33</v>
      </c>
      <c r="O9" s="41">
        <v>206638</v>
      </c>
      <c r="P9" s="41">
        <v>723211</v>
      </c>
      <c r="Q9" s="41">
        <v>45235</v>
      </c>
      <c r="R9" s="42">
        <v>2569827</v>
      </c>
      <c r="S9" s="43">
        <v>0.76748045685565602</v>
      </c>
      <c r="T9" s="43">
        <v>0.11038019290792726</v>
      </c>
      <c r="U9" s="43">
        <v>0.11128375567693856</v>
      </c>
      <c r="V9" s="43">
        <v>1.0855594559478128E-2</v>
      </c>
      <c r="W9" s="43">
        <v>0</v>
      </c>
      <c r="X9" s="112">
        <v>37</v>
      </c>
      <c r="Y9" s="98"/>
      <c r="Z9" s="98"/>
      <c r="AA9" s="98"/>
      <c r="AB9" s="98"/>
      <c r="AC9" s="98"/>
      <c r="AD9" s="98"/>
      <c r="AE9" s="98"/>
      <c r="AF9" s="98"/>
      <c r="AG9" s="93"/>
      <c r="AH9" s="105"/>
      <c r="AI9" s="106"/>
      <c r="AJ9" s="107"/>
      <c r="AK9" s="107"/>
      <c r="AL9" s="108"/>
      <c r="AM9" s="109"/>
      <c r="AN9" s="109"/>
      <c r="AO9" s="108"/>
      <c r="AP9" s="107"/>
      <c r="AQ9" s="110"/>
      <c r="AR9" s="105"/>
      <c r="AS9" s="105"/>
      <c r="AT9" s="105"/>
      <c r="AU9" s="105"/>
      <c r="AV9" s="82"/>
      <c r="AW9" s="82"/>
      <c r="AX9" s="82"/>
      <c r="AY9" s="82"/>
      <c r="AZ9" s="82"/>
      <c r="BA9" s="82"/>
      <c r="BB9" s="82"/>
      <c r="BC9" s="82"/>
      <c r="BD9" s="82"/>
      <c r="BE9" s="82"/>
      <c r="BF9" s="85"/>
      <c r="BG9" s="83"/>
      <c r="BH9" s="83"/>
      <c r="BI9" s="84"/>
      <c r="BJ9" s="83"/>
      <c r="BK9" s="83"/>
      <c r="BL9" s="83"/>
      <c r="BM9" s="83"/>
      <c r="BN9" s="83"/>
      <c r="BO9" s="83"/>
      <c r="BP9" s="83"/>
      <c r="BQ9" s="83"/>
      <c r="BR9" s="83"/>
      <c r="BS9" s="85"/>
      <c r="BT9" s="85"/>
      <c r="BU9" s="85"/>
      <c r="BV9" s="85"/>
      <c r="BW9" s="85"/>
      <c r="BX9" s="85"/>
      <c r="BY9" s="85"/>
      <c r="BZ9" s="85"/>
      <c r="CA9" s="85"/>
      <c r="CB9" s="85"/>
      <c r="CC9" s="86"/>
      <c r="CD9" s="86"/>
      <c r="CE9" s="87"/>
      <c r="CF9" s="87"/>
      <c r="CG9" s="87"/>
      <c r="CH9" s="87"/>
      <c r="CI9" s="87"/>
      <c r="CJ9" s="87"/>
      <c r="CK9" s="87"/>
      <c r="CL9" s="83"/>
      <c r="CM9" s="88"/>
      <c r="CN9" s="88"/>
      <c r="CO9" s="88"/>
      <c r="CP9" s="88"/>
      <c r="CQ9" s="88"/>
      <c r="CR9" s="88"/>
      <c r="CS9" s="88"/>
      <c r="CT9" s="88"/>
      <c r="CU9" s="85"/>
      <c r="CV9" s="89"/>
      <c r="CW9" s="90"/>
      <c r="CX9" s="90"/>
      <c r="CY9" s="83"/>
      <c r="CZ9" s="91"/>
      <c r="DA9" s="91"/>
      <c r="DB9" s="91"/>
      <c r="DC9" s="91"/>
      <c r="DD9" s="91"/>
      <c r="DE9" s="91"/>
      <c r="DF9" s="91"/>
      <c r="DG9" s="91"/>
      <c r="DH9" s="92"/>
      <c r="DI9" s="92"/>
      <c r="DJ9" s="92"/>
      <c r="DK9" s="92"/>
      <c r="DL9" s="92"/>
      <c r="DM9" s="92"/>
      <c r="DN9" s="92"/>
      <c r="DO9" s="92"/>
      <c r="DP9" s="87"/>
      <c r="DQ9" s="87"/>
      <c r="DR9" s="87"/>
      <c r="DS9" s="87"/>
      <c r="DT9" s="87"/>
      <c r="DU9" s="87"/>
      <c r="DV9" s="87"/>
      <c r="DW9" s="87"/>
      <c r="DX9" s="87"/>
      <c r="DY9" s="87"/>
      <c r="DZ9" s="87"/>
      <c r="EA9" s="87"/>
      <c r="EB9" s="87"/>
      <c r="EC9" s="93"/>
      <c r="ED9" s="93"/>
      <c r="EE9" s="93"/>
      <c r="EF9" s="93"/>
      <c r="EG9" s="78"/>
      <c r="EH9" s="79"/>
      <c r="EI9" s="57"/>
    </row>
    <row r="10" spans="1:139" x14ac:dyDescent="0.2">
      <c r="A10" s="57">
        <v>29</v>
      </c>
      <c r="B10" s="3" t="s">
        <v>597</v>
      </c>
      <c r="C10" s="2" t="s">
        <v>556</v>
      </c>
      <c r="D10" s="2" t="s">
        <v>1060</v>
      </c>
      <c r="E10" s="2" t="s">
        <v>1061</v>
      </c>
      <c r="F10" s="2" t="s">
        <v>1062</v>
      </c>
      <c r="G10" s="2" t="s">
        <v>1063</v>
      </c>
      <c r="H10" s="2" t="s">
        <v>1064</v>
      </c>
      <c r="I10" s="6" t="s">
        <v>582</v>
      </c>
      <c r="J10" s="6" t="s">
        <v>555</v>
      </c>
      <c r="K10" s="6" t="s">
        <v>44</v>
      </c>
      <c r="L10" s="6" t="s">
        <v>44</v>
      </c>
      <c r="M10" s="6" t="s">
        <v>33</v>
      </c>
      <c r="N10" s="158" t="s">
        <v>44</v>
      </c>
      <c r="O10" s="29">
        <v>433266</v>
      </c>
      <c r="P10" s="29">
        <v>2057344</v>
      </c>
      <c r="Q10" s="29">
        <v>102334</v>
      </c>
      <c r="R10" s="30">
        <v>5741991</v>
      </c>
      <c r="S10" s="22">
        <v>0.61861695707987008</v>
      </c>
      <c r="T10" s="22">
        <v>6.6815325903506292E-2</v>
      </c>
      <c r="U10" s="22">
        <v>0.17430051701578772</v>
      </c>
      <c r="V10" s="22">
        <v>0.14026720000083595</v>
      </c>
      <c r="W10" s="22">
        <v>0.22131138833202629</v>
      </c>
      <c r="X10" s="111">
        <v>58</v>
      </c>
      <c r="Y10" s="65">
        <v>0</v>
      </c>
      <c r="Z10" s="65">
        <v>1.7094017094017096E-2</v>
      </c>
      <c r="AA10" s="65">
        <v>0.63247863247863245</v>
      </c>
      <c r="AB10" s="65">
        <v>0.31623931623931623</v>
      </c>
      <c r="AC10" s="65">
        <v>0</v>
      </c>
      <c r="AD10" s="65">
        <v>0</v>
      </c>
      <c r="AE10" s="65">
        <v>3.4188034188034191E-2</v>
      </c>
      <c r="AF10" s="65">
        <v>0</v>
      </c>
      <c r="AG10" s="6">
        <v>100</v>
      </c>
      <c r="AH10" s="16">
        <v>0.82644628099173556</v>
      </c>
      <c r="AI10" s="17">
        <v>2</v>
      </c>
      <c r="AJ10" s="18">
        <v>5.1900826446280988</v>
      </c>
      <c r="AK10" s="18">
        <v>6.0683760683760681</v>
      </c>
      <c r="AL10" s="15">
        <f t="shared" si="0"/>
        <v>0.85526714003026416</v>
      </c>
      <c r="AM10" s="19">
        <v>125000</v>
      </c>
      <c r="AN10" s="19">
        <v>189000</v>
      </c>
      <c r="AO10" s="15">
        <v>0.66084326689353434</v>
      </c>
      <c r="AP10" s="18">
        <v>4.0247933884297522</v>
      </c>
      <c r="AQ10" s="20">
        <v>21.060606060606062</v>
      </c>
      <c r="AR10" s="16">
        <v>0.33057851239669422</v>
      </c>
      <c r="AS10" s="16">
        <v>0.60330578512396693</v>
      </c>
      <c r="AT10" s="16">
        <v>3.3057851239669422E-2</v>
      </c>
      <c r="AU10" s="16">
        <v>3.3057851239669422E-2</v>
      </c>
      <c r="AV10" s="8" t="s">
        <v>44</v>
      </c>
      <c r="AW10" s="8" t="s">
        <v>44</v>
      </c>
      <c r="AX10" s="8" t="s">
        <v>44</v>
      </c>
      <c r="AY10" s="8" t="s">
        <v>44</v>
      </c>
      <c r="AZ10" s="8" t="s">
        <v>44</v>
      </c>
      <c r="BA10" s="8" t="s">
        <v>44</v>
      </c>
      <c r="BB10" s="8"/>
      <c r="BC10" s="8" t="s">
        <v>44</v>
      </c>
      <c r="BD10" s="8" t="s">
        <v>44</v>
      </c>
      <c r="BE10" s="8"/>
      <c r="BF10" s="10"/>
      <c r="BG10" s="24" t="s">
        <v>1065</v>
      </c>
      <c r="BH10" s="24">
        <v>70</v>
      </c>
      <c r="BI10" s="21">
        <v>0.41665999999999997</v>
      </c>
      <c r="BJ10" s="24">
        <v>14</v>
      </c>
      <c r="BK10" s="23">
        <v>0.20833333333333334</v>
      </c>
      <c r="BL10" s="23">
        <v>0.79166666666666663</v>
      </c>
      <c r="BM10" s="24" t="s">
        <v>767</v>
      </c>
      <c r="BN10" s="24" t="s">
        <v>767</v>
      </c>
      <c r="BO10" s="24" t="s">
        <v>767</v>
      </c>
      <c r="BP10" s="24" t="s">
        <v>767</v>
      </c>
      <c r="BQ10" s="24" t="s">
        <v>767</v>
      </c>
      <c r="BR10" s="24" t="s">
        <v>767</v>
      </c>
      <c r="BS10" s="10" t="s">
        <v>34</v>
      </c>
      <c r="BT10" s="10" t="s">
        <v>35</v>
      </c>
      <c r="BU10" s="10" t="s">
        <v>91</v>
      </c>
      <c r="BV10" s="10" t="s">
        <v>91</v>
      </c>
      <c r="BW10" s="10" t="s">
        <v>91</v>
      </c>
      <c r="BX10" s="10" t="s">
        <v>91</v>
      </c>
      <c r="BY10" s="10" t="s">
        <v>34</v>
      </c>
      <c r="BZ10" s="10" t="s">
        <v>34</v>
      </c>
      <c r="CA10" s="10" t="s">
        <v>91</v>
      </c>
      <c r="CB10" s="10" t="s">
        <v>34</v>
      </c>
      <c r="CC10" s="11" t="s">
        <v>44</v>
      </c>
      <c r="CD10" s="11" t="s">
        <v>44</v>
      </c>
      <c r="CE10" s="7"/>
      <c r="CF10" s="7" t="s">
        <v>44</v>
      </c>
      <c r="CG10" s="7" t="s">
        <v>44</v>
      </c>
      <c r="CH10" s="7"/>
      <c r="CI10" s="7"/>
      <c r="CJ10" s="7" t="s">
        <v>44</v>
      </c>
      <c r="CK10" s="7" t="s">
        <v>1066</v>
      </c>
      <c r="CL10" s="24" t="s">
        <v>44</v>
      </c>
      <c r="CM10" s="26">
        <v>0.25</v>
      </c>
      <c r="CN10" s="26">
        <v>0</v>
      </c>
      <c r="CO10" s="26">
        <v>0</v>
      </c>
      <c r="CP10" s="26">
        <v>5.0000000000000001E-3</v>
      </c>
      <c r="CQ10" s="26">
        <v>2.9000000000000001E-2</v>
      </c>
      <c r="CR10" s="26">
        <v>7.0000000000000001E-3</v>
      </c>
      <c r="CS10" s="26">
        <v>0.55400000000000005</v>
      </c>
      <c r="CT10" s="26">
        <v>0.16200000000000001</v>
      </c>
      <c r="CU10" s="10" t="s">
        <v>33</v>
      </c>
      <c r="CV10" s="27"/>
      <c r="CW10" s="4" t="s">
        <v>33</v>
      </c>
      <c r="CX10" s="4"/>
      <c r="CY10" s="21">
        <v>0.05</v>
      </c>
      <c r="CZ10" s="5">
        <v>0</v>
      </c>
      <c r="DA10" s="5">
        <v>4</v>
      </c>
      <c r="DB10" s="5">
        <v>19</v>
      </c>
      <c r="DC10" s="5">
        <v>0</v>
      </c>
      <c r="DD10" s="5">
        <v>0</v>
      </c>
      <c r="DE10" s="5">
        <v>0</v>
      </c>
      <c r="DF10" s="5">
        <v>0</v>
      </c>
      <c r="DG10" s="5">
        <v>23</v>
      </c>
      <c r="DH10" s="12">
        <v>0</v>
      </c>
      <c r="DI10" s="12">
        <v>0</v>
      </c>
      <c r="DJ10" s="12">
        <v>23</v>
      </c>
      <c r="DK10" s="12">
        <v>0</v>
      </c>
      <c r="DL10" s="12">
        <v>0</v>
      </c>
      <c r="DM10" s="12">
        <v>0</v>
      </c>
      <c r="DN10" s="12">
        <v>8</v>
      </c>
      <c r="DO10" s="12">
        <v>31</v>
      </c>
      <c r="DP10" s="7" t="s">
        <v>34</v>
      </c>
      <c r="DQ10" s="7" t="s">
        <v>34</v>
      </c>
      <c r="DR10" s="7" t="s">
        <v>34</v>
      </c>
      <c r="DS10" s="7" t="s">
        <v>34</v>
      </c>
      <c r="DT10" s="7" t="s">
        <v>34</v>
      </c>
      <c r="DU10" s="7" t="s">
        <v>34</v>
      </c>
      <c r="DV10" s="7" t="s">
        <v>34</v>
      </c>
      <c r="DW10" s="7" t="s">
        <v>34</v>
      </c>
      <c r="DX10" s="7" t="s">
        <v>34</v>
      </c>
      <c r="DY10" s="7" t="s">
        <v>34</v>
      </c>
      <c r="DZ10" s="7" t="s">
        <v>34</v>
      </c>
      <c r="EA10" s="7" t="s">
        <v>34</v>
      </c>
      <c r="EB10" s="7" t="s">
        <v>34</v>
      </c>
      <c r="EC10" s="6" t="s">
        <v>44</v>
      </c>
      <c r="ED10" s="6" t="s">
        <v>44</v>
      </c>
      <c r="EE10" s="6" t="s">
        <v>44</v>
      </c>
      <c r="EF10" s="6"/>
      <c r="EG10" s="63"/>
      <c r="EH10" s="64"/>
      <c r="EI10" s="57"/>
    </row>
    <row r="11" spans="1:139" x14ac:dyDescent="0.2">
      <c r="A11" s="57">
        <v>30</v>
      </c>
      <c r="B11" s="54" t="s">
        <v>663</v>
      </c>
      <c r="C11" s="81"/>
      <c r="D11" s="81"/>
      <c r="E11" s="81"/>
      <c r="F11" s="81"/>
      <c r="G11" s="81"/>
      <c r="H11" s="81"/>
      <c r="I11" s="93"/>
      <c r="J11" s="93"/>
      <c r="K11" s="93"/>
      <c r="L11" s="93"/>
      <c r="M11" s="93"/>
      <c r="N11" s="159" t="s">
        <v>33</v>
      </c>
      <c r="O11" s="41">
        <v>5877289</v>
      </c>
      <c r="P11" s="41">
        <v>2258354</v>
      </c>
      <c r="Q11" s="41">
        <v>157122</v>
      </c>
      <c r="R11" s="42">
        <v>7692165</v>
      </c>
      <c r="S11" s="43">
        <v>0.2514325940746201</v>
      </c>
      <c r="T11" s="43">
        <v>3.951514300590276E-2</v>
      </c>
      <c r="U11" s="43">
        <v>5.1869792184645026E-2</v>
      </c>
      <c r="V11" s="43">
        <v>1.209607438217979E-2</v>
      </c>
      <c r="W11" s="43">
        <v>0.6450863963526523</v>
      </c>
      <c r="X11" s="112">
        <v>16</v>
      </c>
      <c r="Y11" s="98"/>
      <c r="Z11" s="98"/>
      <c r="AA11" s="98"/>
      <c r="AB11" s="98"/>
      <c r="AC11" s="98"/>
      <c r="AD11" s="98"/>
      <c r="AE11" s="98"/>
      <c r="AF11" s="98"/>
      <c r="AG11" s="93"/>
      <c r="AH11" s="105"/>
      <c r="AI11" s="106"/>
      <c r="AJ11" s="107"/>
      <c r="AK11" s="107"/>
      <c r="AL11" s="108"/>
      <c r="AM11" s="109"/>
      <c r="AN11" s="109"/>
      <c r="AO11" s="108"/>
      <c r="AP11" s="107"/>
      <c r="AQ11" s="110"/>
      <c r="AR11" s="105"/>
      <c r="AS11" s="105"/>
      <c r="AT11" s="105"/>
      <c r="AU11" s="105"/>
      <c r="AV11" s="82"/>
      <c r="AW11" s="82"/>
      <c r="AX11" s="82"/>
      <c r="AY11" s="82"/>
      <c r="AZ11" s="82"/>
      <c r="BA11" s="82"/>
      <c r="BB11" s="82"/>
      <c r="BC11" s="82"/>
      <c r="BD11" s="82"/>
      <c r="BE11" s="82"/>
      <c r="BF11" s="85"/>
      <c r="BG11" s="83"/>
      <c r="BH11" s="83"/>
      <c r="BI11" s="84"/>
      <c r="BJ11" s="83"/>
      <c r="BK11" s="83"/>
      <c r="BL11" s="83"/>
      <c r="BM11" s="83"/>
      <c r="BN11" s="83"/>
      <c r="BO11" s="83"/>
      <c r="BP11" s="83"/>
      <c r="BQ11" s="83"/>
      <c r="BR11" s="83"/>
      <c r="BS11" s="85"/>
      <c r="BT11" s="85"/>
      <c r="BU11" s="85"/>
      <c r="BV11" s="85"/>
      <c r="BW11" s="85"/>
      <c r="BX11" s="85"/>
      <c r="BY11" s="85"/>
      <c r="BZ11" s="85"/>
      <c r="CA11" s="85"/>
      <c r="CB11" s="85"/>
      <c r="CC11" s="86"/>
      <c r="CD11" s="86"/>
      <c r="CE11" s="87"/>
      <c r="CF11" s="87"/>
      <c r="CG11" s="87"/>
      <c r="CH11" s="87"/>
      <c r="CI11" s="87"/>
      <c r="CJ11" s="87"/>
      <c r="CK11" s="87"/>
      <c r="CL11" s="83"/>
      <c r="CM11" s="88"/>
      <c r="CN11" s="88"/>
      <c r="CO11" s="88"/>
      <c r="CP11" s="88"/>
      <c r="CQ11" s="88"/>
      <c r="CR11" s="88"/>
      <c r="CS11" s="88"/>
      <c r="CT11" s="88"/>
      <c r="CU11" s="85"/>
      <c r="CV11" s="89"/>
      <c r="CW11" s="90"/>
      <c r="CX11" s="90"/>
      <c r="CY11" s="83"/>
      <c r="CZ11" s="91"/>
      <c r="DA11" s="91"/>
      <c r="DB11" s="91"/>
      <c r="DC11" s="91"/>
      <c r="DD11" s="91"/>
      <c r="DE11" s="91"/>
      <c r="DF11" s="91"/>
      <c r="DG11" s="91"/>
      <c r="DH11" s="92"/>
      <c r="DI11" s="92"/>
      <c r="DJ11" s="92"/>
      <c r="DK11" s="92"/>
      <c r="DL11" s="92"/>
      <c r="DM11" s="92"/>
      <c r="DN11" s="92"/>
      <c r="DO11" s="92"/>
      <c r="DP11" s="87"/>
      <c r="DQ11" s="87"/>
      <c r="DR11" s="87"/>
      <c r="DS11" s="87"/>
      <c r="DT11" s="87"/>
      <c r="DU11" s="87"/>
      <c r="DV11" s="87"/>
      <c r="DW11" s="87"/>
      <c r="DX11" s="87"/>
      <c r="DY11" s="87"/>
      <c r="DZ11" s="87"/>
      <c r="EA11" s="87"/>
      <c r="EB11" s="87"/>
      <c r="EC11" s="93"/>
      <c r="ED11" s="93"/>
      <c r="EE11" s="93"/>
      <c r="EF11" s="93"/>
      <c r="EG11" s="78"/>
      <c r="EH11" s="79"/>
      <c r="EI11" s="57"/>
    </row>
    <row r="12" spans="1:139" x14ac:dyDescent="0.2">
      <c r="A12" s="57">
        <v>31</v>
      </c>
      <c r="B12" s="54" t="s">
        <v>664</v>
      </c>
      <c r="C12" s="81"/>
      <c r="D12" s="81"/>
      <c r="E12" s="81"/>
      <c r="F12" s="81"/>
      <c r="G12" s="81"/>
      <c r="H12" s="81"/>
      <c r="I12" s="93"/>
      <c r="J12" s="93"/>
      <c r="K12" s="93"/>
      <c r="L12" s="93"/>
      <c r="M12" s="93"/>
      <c r="N12" s="159" t="s">
        <v>33</v>
      </c>
      <c r="O12" s="41">
        <v>813257</v>
      </c>
      <c r="P12" s="41">
        <v>846952</v>
      </c>
      <c r="Q12" s="41">
        <v>40543</v>
      </c>
      <c r="R12" s="42">
        <v>5756163</v>
      </c>
      <c r="S12" s="43">
        <v>0.20243328759105675</v>
      </c>
      <c r="T12" s="43">
        <v>2.8292805467809025E-2</v>
      </c>
      <c r="U12" s="43">
        <v>0.20573079671301872</v>
      </c>
      <c r="V12" s="43">
        <v>2.3047123578675586E-2</v>
      </c>
      <c r="W12" s="43">
        <v>0.54054341407635609</v>
      </c>
      <c r="X12" s="112">
        <v>33</v>
      </c>
      <c r="Y12" s="98"/>
      <c r="Z12" s="98"/>
      <c r="AA12" s="98"/>
      <c r="AB12" s="98"/>
      <c r="AC12" s="98"/>
      <c r="AD12" s="98"/>
      <c r="AE12" s="98"/>
      <c r="AF12" s="98"/>
      <c r="AG12" s="93"/>
      <c r="AH12" s="105"/>
      <c r="AI12" s="106"/>
      <c r="AJ12" s="107"/>
      <c r="AK12" s="107"/>
      <c r="AL12" s="108"/>
      <c r="AM12" s="109"/>
      <c r="AN12" s="109"/>
      <c r="AO12" s="108"/>
      <c r="AP12" s="107"/>
      <c r="AQ12" s="110"/>
      <c r="AR12" s="105"/>
      <c r="AS12" s="105"/>
      <c r="AT12" s="105"/>
      <c r="AU12" s="105"/>
      <c r="AV12" s="82"/>
      <c r="AW12" s="82"/>
      <c r="AX12" s="82"/>
      <c r="AY12" s="82"/>
      <c r="AZ12" s="82"/>
      <c r="BA12" s="82"/>
      <c r="BB12" s="82"/>
      <c r="BC12" s="82"/>
      <c r="BD12" s="82"/>
      <c r="BE12" s="82"/>
      <c r="BF12" s="85"/>
      <c r="BG12" s="83"/>
      <c r="BH12" s="83"/>
      <c r="BI12" s="84"/>
      <c r="BJ12" s="83"/>
      <c r="BK12" s="83"/>
      <c r="BL12" s="83"/>
      <c r="BM12" s="83"/>
      <c r="BN12" s="83"/>
      <c r="BO12" s="83"/>
      <c r="BP12" s="83"/>
      <c r="BQ12" s="83"/>
      <c r="BR12" s="83"/>
      <c r="BS12" s="85"/>
      <c r="BT12" s="85"/>
      <c r="BU12" s="85"/>
      <c r="BV12" s="85"/>
      <c r="BW12" s="85"/>
      <c r="BX12" s="85"/>
      <c r="BY12" s="85"/>
      <c r="BZ12" s="85"/>
      <c r="CA12" s="85"/>
      <c r="CB12" s="85"/>
      <c r="CC12" s="86"/>
      <c r="CD12" s="86"/>
      <c r="CE12" s="87"/>
      <c r="CF12" s="87"/>
      <c r="CG12" s="87"/>
      <c r="CH12" s="87"/>
      <c r="CI12" s="87"/>
      <c r="CJ12" s="87"/>
      <c r="CK12" s="87"/>
      <c r="CL12" s="83"/>
      <c r="CM12" s="88"/>
      <c r="CN12" s="88"/>
      <c r="CO12" s="88"/>
      <c r="CP12" s="88"/>
      <c r="CQ12" s="88"/>
      <c r="CR12" s="88"/>
      <c r="CS12" s="88"/>
      <c r="CT12" s="88"/>
      <c r="CU12" s="85"/>
      <c r="CV12" s="89"/>
      <c r="CW12" s="90"/>
      <c r="CX12" s="90"/>
      <c r="CY12" s="83"/>
      <c r="CZ12" s="91"/>
      <c r="DA12" s="91"/>
      <c r="DB12" s="91"/>
      <c r="DC12" s="91"/>
      <c r="DD12" s="91"/>
      <c r="DE12" s="91"/>
      <c r="DF12" s="91"/>
      <c r="DG12" s="91"/>
      <c r="DH12" s="92"/>
      <c r="DI12" s="92"/>
      <c r="DJ12" s="92"/>
      <c r="DK12" s="92"/>
      <c r="DL12" s="92"/>
      <c r="DM12" s="92"/>
      <c r="DN12" s="92"/>
      <c r="DO12" s="92"/>
      <c r="DP12" s="87"/>
      <c r="DQ12" s="87"/>
      <c r="DR12" s="87"/>
      <c r="DS12" s="87"/>
      <c r="DT12" s="87"/>
      <c r="DU12" s="87"/>
      <c r="DV12" s="87"/>
      <c r="DW12" s="87"/>
      <c r="DX12" s="87"/>
      <c r="DY12" s="87"/>
      <c r="DZ12" s="87"/>
      <c r="EA12" s="87"/>
      <c r="EB12" s="87"/>
      <c r="EC12" s="93"/>
      <c r="ED12" s="93"/>
      <c r="EE12" s="93"/>
      <c r="EF12" s="93"/>
      <c r="EG12" s="78"/>
      <c r="EH12" s="79"/>
      <c r="EI12" s="57"/>
    </row>
    <row r="13" spans="1:139" x14ac:dyDescent="0.2">
      <c r="A13" s="57">
        <v>72</v>
      </c>
      <c r="B13" s="3" t="s">
        <v>656</v>
      </c>
      <c r="C13" s="2" t="s">
        <v>348</v>
      </c>
      <c r="D13" s="2" t="s">
        <v>349</v>
      </c>
      <c r="E13" s="2" t="s">
        <v>350</v>
      </c>
      <c r="F13" s="2" t="s">
        <v>351</v>
      </c>
      <c r="G13" s="2" t="s">
        <v>352</v>
      </c>
      <c r="H13" s="2" t="s">
        <v>353</v>
      </c>
      <c r="I13" s="6" t="s">
        <v>566</v>
      </c>
      <c r="J13" s="6" t="s">
        <v>555</v>
      </c>
      <c r="K13" s="6" t="s">
        <v>44</v>
      </c>
      <c r="L13" s="6" t="s">
        <v>44</v>
      </c>
      <c r="M13" s="6" t="s">
        <v>33</v>
      </c>
      <c r="N13" s="158" t="s">
        <v>44</v>
      </c>
      <c r="O13" s="29">
        <v>18178</v>
      </c>
      <c r="P13" s="29">
        <v>158373</v>
      </c>
      <c r="Q13" s="29">
        <v>7621</v>
      </c>
      <c r="R13" s="30">
        <v>629222</v>
      </c>
      <c r="S13" s="22">
        <v>0.59763962480650712</v>
      </c>
      <c r="T13" s="22">
        <v>0.12026597925692363</v>
      </c>
      <c r="U13" s="22">
        <v>0.28209439593656926</v>
      </c>
      <c r="V13" s="22">
        <v>0</v>
      </c>
      <c r="W13" s="22">
        <v>0</v>
      </c>
      <c r="X13" s="111">
        <v>8</v>
      </c>
      <c r="Y13" s="65">
        <v>0.10810810810810811</v>
      </c>
      <c r="Z13" s="65">
        <v>0</v>
      </c>
      <c r="AA13" s="65">
        <v>0.89189189189189189</v>
      </c>
      <c r="AB13" s="65">
        <v>0</v>
      </c>
      <c r="AC13" s="65">
        <v>0</v>
      </c>
      <c r="AD13" s="65">
        <v>0</v>
      </c>
      <c r="AE13" s="65">
        <v>0</v>
      </c>
      <c r="AF13" s="65">
        <v>0</v>
      </c>
      <c r="AG13" s="6">
        <v>37</v>
      </c>
      <c r="AH13" s="16">
        <v>1</v>
      </c>
      <c r="AI13" s="17">
        <v>1.8918918918918919</v>
      </c>
      <c r="AJ13" s="18">
        <v>5.2972972972972974</v>
      </c>
      <c r="AK13" s="18">
        <v>4.8108108108108105</v>
      </c>
      <c r="AL13" s="15">
        <f t="shared" ref="AL13:AL19" si="1">AJ13/AK13</f>
        <v>1.101123595505618</v>
      </c>
      <c r="AM13" s="19">
        <v>156000</v>
      </c>
      <c r="AN13" s="19">
        <v>141000</v>
      </c>
      <c r="AO13" s="15">
        <v>1.1108407692307694</v>
      </c>
      <c r="AP13" s="18">
        <v>4</v>
      </c>
      <c r="AQ13" s="20">
        <v>14.810810810810811</v>
      </c>
      <c r="AR13" s="16">
        <v>0.29729729729729731</v>
      </c>
      <c r="AS13" s="16">
        <v>0.70270270270270274</v>
      </c>
      <c r="AT13" s="16">
        <v>0</v>
      </c>
      <c r="AU13" s="16">
        <v>0</v>
      </c>
      <c r="AV13" s="8" t="s">
        <v>44</v>
      </c>
      <c r="AW13" s="8" t="s">
        <v>44</v>
      </c>
      <c r="AX13" s="8" t="s">
        <v>44</v>
      </c>
      <c r="AY13" s="8"/>
      <c r="AZ13" s="8" t="s">
        <v>44</v>
      </c>
      <c r="BA13" s="8" t="s">
        <v>44</v>
      </c>
      <c r="BB13" s="8" t="s">
        <v>44</v>
      </c>
      <c r="BC13" s="8"/>
      <c r="BD13" s="8" t="s">
        <v>44</v>
      </c>
      <c r="BE13" s="8" t="s">
        <v>354</v>
      </c>
      <c r="BF13" s="10"/>
      <c r="BG13" s="24" t="s">
        <v>795</v>
      </c>
      <c r="BH13" s="24">
        <v>60</v>
      </c>
      <c r="BI13" s="21">
        <v>0.35714285714285715</v>
      </c>
      <c r="BJ13" s="24">
        <v>12</v>
      </c>
      <c r="BK13" s="23">
        <v>0.25</v>
      </c>
      <c r="BL13" s="23">
        <v>0.75</v>
      </c>
      <c r="BM13" s="24" t="s">
        <v>767</v>
      </c>
      <c r="BN13" s="24" t="s">
        <v>767</v>
      </c>
      <c r="BO13" s="24" t="s">
        <v>767</v>
      </c>
      <c r="BP13" s="24" t="s">
        <v>767</v>
      </c>
      <c r="BQ13" s="24" t="s">
        <v>767</v>
      </c>
      <c r="BR13" s="24" t="s">
        <v>767</v>
      </c>
      <c r="BS13" s="10" t="s">
        <v>34</v>
      </c>
      <c r="BT13" s="10" t="s">
        <v>35</v>
      </c>
      <c r="BU13" s="10" t="s">
        <v>91</v>
      </c>
      <c r="BV13" s="10" t="s">
        <v>91</v>
      </c>
      <c r="BW13" s="10" t="s">
        <v>91</v>
      </c>
      <c r="BX13" s="10" t="s">
        <v>91</v>
      </c>
      <c r="BY13" s="10" t="s">
        <v>91</v>
      </c>
      <c r="BZ13" s="10" t="s">
        <v>34</v>
      </c>
      <c r="CA13" s="10" t="s">
        <v>91</v>
      </c>
      <c r="CB13" s="10" t="s">
        <v>34</v>
      </c>
      <c r="CC13" s="11" t="s">
        <v>33</v>
      </c>
      <c r="CD13" s="11" t="s">
        <v>44</v>
      </c>
      <c r="CE13" s="7"/>
      <c r="CF13" s="7" t="s">
        <v>44</v>
      </c>
      <c r="CG13" s="7"/>
      <c r="CH13" s="7"/>
      <c r="CI13" s="7"/>
      <c r="CJ13" s="7"/>
      <c r="CK13" s="7"/>
      <c r="CL13" s="24" t="s">
        <v>44</v>
      </c>
      <c r="CM13" s="26">
        <v>0.15</v>
      </c>
      <c r="CN13" s="26">
        <v>0</v>
      </c>
      <c r="CO13" s="26">
        <v>0</v>
      </c>
      <c r="CP13" s="26">
        <v>0.05</v>
      </c>
      <c r="CQ13" s="26">
        <v>0.05</v>
      </c>
      <c r="CR13" s="26">
        <v>0.1</v>
      </c>
      <c r="CS13" s="26">
        <v>0.6</v>
      </c>
      <c r="CT13" s="26">
        <v>0.05</v>
      </c>
      <c r="CU13" s="10" t="s">
        <v>44</v>
      </c>
      <c r="CV13" s="27"/>
      <c r="CW13" s="4" t="s">
        <v>44</v>
      </c>
      <c r="CX13" s="4" t="s">
        <v>355</v>
      </c>
      <c r="CY13" s="21">
        <v>0.05</v>
      </c>
      <c r="CZ13" s="5">
        <v>0</v>
      </c>
      <c r="DA13" s="5">
        <v>0</v>
      </c>
      <c r="DB13" s="5">
        <v>2</v>
      </c>
      <c r="DC13" s="5">
        <v>0</v>
      </c>
      <c r="DD13" s="5">
        <v>0</v>
      </c>
      <c r="DE13" s="5">
        <v>0</v>
      </c>
      <c r="DF13" s="5">
        <v>0</v>
      </c>
      <c r="DG13" s="5">
        <v>2</v>
      </c>
      <c r="DH13" s="12">
        <v>0</v>
      </c>
      <c r="DI13" s="12">
        <v>0</v>
      </c>
      <c r="DJ13" s="12">
        <v>5</v>
      </c>
      <c r="DK13" s="12">
        <v>0</v>
      </c>
      <c r="DL13" s="12">
        <v>0</v>
      </c>
      <c r="DM13" s="12">
        <v>0</v>
      </c>
      <c r="DN13" s="12">
        <v>0</v>
      </c>
      <c r="DO13" s="12">
        <v>5</v>
      </c>
      <c r="DP13" s="7" t="s">
        <v>35</v>
      </c>
      <c r="DQ13" s="7" t="s">
        <v>35</v>
      </c>
      <c r="DR13" s="7" t="s">
        <v>34</v>
      </c>
      <c r="DS13" s="7" t="s">
        <v>34</v>
      </c>
      <c r="DT13" s="7" t="s">
        <v>34</v>
      </c>
      <c r="DU13" s="7" t="s">
        <v>34</v>
      </c>
      <c r="DV13" s="7" t="s">
        <v>34</v>
      </c>
      <c r="DW13" s="7" t="s">
        <v>34</v>
      </c>
      <c r="DX13" s="7" t="s">
        <v>34</v>
      </c>
      <c r="DY13" s="7" t="s">
        <v>34</v>
      </c>
      <c r="DZ13" s="7" t="s">
        <v>34</v>
      </c>
      <c r="EA13" s="7" t="s">
        <v>34</v>
      </c>
      <c r="EB13" s="7" t="s">
        <v>34</v>
      </c>
      <c r="EC13" s="6" t="s">
        <v>44</v>
      </c>
      <c r="ED13" s="6"/>
      <c r="EE13" s="6" t="s">
        <v>44</v>
      </c>
      <c r="EF13" s="6"/>
      <c r="EG13" s="63" t="s">
        <v>918</v>
      </c>
      <c r="EH13" s="64" t="s">
        <v>919</v>
      </c>
      <c r="EI13" s="57"/>
    </row>
    <row r="14" spans="1:139" x14ac:dyDescent="0.2">
      <c r="A14" s="57">
        <v>73</v>
      </c>
      <c r="B14" s="54" t="s">
        <v>657</v>
      </c>
      <c r="C14" s="81"/>
      <c r="D14" s="81"/>
      <c r="E14" s="81"/>
      <c r="F14" s="81"/>
      <c r="G14" s="81"/>
      <c r="H14" s="81"/>
      <c r="I14" s="93"/>
      <c r="J14" s="93"/>
      <c r="K14" s="93"/>
      <c r="L14" s="93"/>
      <c r="M14" s="93"/>
      <c r="N14" s="159" t="s">
        <v>33</v>
      </c>
      <c r="O14" s="41">
        <v>91577</v>
      </c>
      <c r="P14" s="41">
        <v>366438</v>
      </c>
      <c r="Q14" s="41">
        <v>17645</v>
      </c>
      <c r="R14" s="42">
        <v>991136</v>
      </c>
      <c r="S14" s="43">
        <v>0.66444766409453393</v>
      </c>
      <c r="T14" s="43">
        <v>0.12726003293190843</v>
      </c>
      <c r="U14" s="43">
        <v>0.11391877603073645</v>
      </c>
      <c r="V14" s="43">
        <v>9.4373526942821168E-2</v>
      </c>
      <c r="W14" s="43">
        <v>0</v>
      </c>
      <c r="X14" s="112">
        <v>14</v>
      </c>
      <c r="Y14" s="98"/>
      <c r="Z14" s="98"/>
      <c r="AA14" s="98"/>
      <c r="AB14" s="98"/>
      <c r="AC14" s="98"/>
      <c r="AD14" s="98"/>
      <c r="AE14" s="98"/>
      <c r="AF14" s="98"/>
      <c r="AG14" s="93"/>
      <c r="AH14" s="105"/>
      <c r="AI14" s="106"/>
      <c r="AJ14" s="107"/>
      <c r="AK14" s="107"/>
      <c r="AL14" s="108"/>
      <c r="AM14" s="109"/>
      <c r="AN14" s="109"/>
      <c r="AO14" s="108"/>
      <c r="AP14" s="107"/>
      <c r="AQ14" s="110"/>
      <c r="AR14" s="105"/>
      <c r="AS14" s="105"/>
      <c r="AT14" s="105"/>
      <c r="AU14" s="105"/>
      <c r="AV14" s="82"/>
      <c r="AW14" s="82"/>
      <c r="AX14" s="82"/>
      <c r="AY14" s="82"/>
      <c r="AZ14" s="82"/>
      <c r="BA14" s="82"/>
      <c r="BB14" s="82"/>
      <c r="BC14" s="82"/>
      <c r="BD14" s="82"/>
      <c r="BE14" s="82"/>
      <c r="BF14" s="85"/>
      <c r="BG14" s="83"/>
      <c r="BH14" s="83"/>
      <c r="BI14" s="84"/>
      <c r="BJ14" s="83"/>
      <c r="BK14" s="83"/>
      <c r="BL14" s="83"/>
      <c r="BM14" s="83"/>
      <c r="BN14" s="83"/>
      <c r="BO14" s="83"/>
      <c r="BP14" s="83"/>
      <c r="BQ14" s="83"/>
      <c r="BR14" s="83"/>
      <c r="BS14" s="85"/>
      <c r="BT14" s="85"/>
      <c r="BU14" s="85"/>
      <c r="BV14" s="85"/>
      <c r="BW14" s="85"/>
      <c r="BX14" s="85"/>
      <c r="BY14" s="85"/>
      <c r="BZ14" s="85"/>
      <c r="CA14" s="85"/>
      <c r="CB14" s="85"/>
      <c r="CC14" s="86"/>
      <c r="CD14" s="86"/>
      <c r="CE14" s="87"/>
      <c r="CF14" s="87"/>
      <c r="CG14" s="87"/>
      <c r="CH14" s="87"/>
      <c r="CI14" s="87"/>
      <c r="CJ14" s="87"/>
      <c r="CK14" s="87"/>
      <c r="CL14" s="83"/>
      <c r="CM14" s="88"/>
      <c r="CN14" s="88"/>
      <c r="CO14" s="88"/>
      <c r="CP14" s="88"/>
      <c r="CQ14" s="88"/>
      <c r="CR14" s="88"/>
      <c r="CS14" s="88"/>
      <c r="CT14" s="88"/>
      <c r="CU14" s="85"/>
      <c r="CV14" s="89"/>
      <c r="CW14" s="90"/>
      <c r="CX14" s="90"/>
      <c r="CY14" s="83"/>
      <c r="CZ14" s="91"/>
      <c r="DA14" s="91"/>
      <c r="DB14" s="91"/>
      <c r="DC14" s="91"/>
      <c r="DD14" s="91"/>
      <c r="DE14" s="91"/>
      <c r="DF14" s="91"/>
      <c r="DG14" s="91"/>
      <c r="DH14" s="92"/>
      <c r="DI14" s="92"/>
      <c r="DJ14" s="92"/>
      <c r="DK14" s="92"/>
      <c r="DL14" s="92"/>
      <c r="DM14" s="92"/>
      <c r="DN14" s="92"/>
      <c r="DO14" s="92"/>
      <c r="DP14" s="87"/>
      <c r="DQ14" s="87"/>
      <c r="DR14" s="87"/>
      <c r="DS14" s="87"/>
      <c r="DT14" s="87"/>
      <c r="DU14" s="87"/>
      <c r="DV14" s="87"/>
      <c r="DW14" s="87"/>
      <c r="DX14" s="87"/>
      <c r="DY14" s="87"/>
      <c r="DZ14" s="87"/>
      <c r="EA14" s="87"/>
      <c r="EB14" s="87"/>
      <c r="EC14" s="93"/>
      <c r="ED14" s="93"/>
      <c r="EE14" s="93"/>
      <c r="EF14" s="93"/>
      <c r="EG14" s="78"/>
      <c r="EH14" s="79"/>
      <c r="EI14" s="57"/>
    </row>
    <row r="15" spans="1:139" x14ac:dyDescent="0.2">
      <c r="A15" s="57">
        <v>74</v>
      </c>
      <c r="B15" s="54" t="s">
        <v>658</v>
      </c>
      <c r="C15" s="81"/>
      <c r="D15" s="81"/>
      <c r="E15" s="81"/>
      <c r="F15" s="81"/>
      <c r="G15" s="81"/>
      <c r="H15" s="81"/>
      <c r="I15" s="93"/>
      <c r="J15" s="93"/>
      <c r="K15" s="93"/>
      <c r="L15" s="93"/>
      <c r="M15" s="93"/>
      <c r="N15" s="159" t="s">
        <v>33</v>
      </c>
      <c r="O15" s="41">
        <v>102143</v>
      </c>
      <c r="P15" s="41">
        <v>411543</v>
      </c>
      <c r="Q15" s="41">
        <v>23378</v>
      </c>
      <c r="R15" s="42">
        <v>2037630</v>
      </c>
      <c r="S15" s="43">
        <v>0.42066960144874194</v>
      </c>
      <c r="T15" s="43">
        <v>7.5157904035570738E-2</v>
      </c>
      <c r="U15" s="43">
        <v>8.8912609256832698E-2</v>
      </c>
      <c r="V15" s="43">
        <v>0.14138680722211588</v>
      </c>
      <c r="W15" s="43">
        <v>0.27387307803673877</v>
      </c>
      <c r="X15" s="112">
        <v>17</v>
      </c>
      <c r="Y15" s="98"/>
      <c r="Z15" s="98"/>
      <c r="AA15" s="98"/>
      <c r="AB15" s="98"/>
      <c r="AC15" s="98"/>
      <c r="AD15" s="98"/>
      <c r="AE15" s="98"/>
      <c r="AF15" s="98"/>
      <c r="AG15" s="93"/>
      <c r="AH15" s="105"/>
      <c r="AI15" s="106"/>
      <c r="AJ15" s="107"/>
      <c r="AK15" s="107"/>
      <c r="AL15" s="108"/>
      <c r="AM15" s="109"/>
      <c r="AN15" s="109"/>
      <c r="AO15" s="108"/>
      <c r="AP15" s="107"/>
      <c r="AQ15" s="110"/>
      <c r="AR15" s="105"/>
      <c r="AS15" s="105"/>
      <c r="AT15" s="105"/>
      <c r="AU15" s="105"/>
      <c r="AV15" s="82"/>
      <c r="AW15" s="82"/>
      <c r="AX15" s="82"/>
      <c r="AY15" s="82"/>
      <c r="AZ15" s="82"/>
      <c r="BA15" s="82"/>
      <c r="BB15" s="82"/>
      <c r="BC15" s="82"/>
      <c r="BD15" s="82"/>
      <c r="BE15" s="82"/>
      <c r="BF15" s="85"/>
      <c r="BG15" s="83"/>
      <c r="BH15" s="83"/>
      <c r="BI15" s="84"/>
      <c r="BJ15" s="83"/>
      <c r="BK15" s="83"/>
      <c r="BL15" s="83"/>
      <c r="BM15" s="83"/>
      <c r="BN15" s="83"/>
      <c r="BO15" s="83"/>
      <c r="BP15" s="83"/>
      <c r="BQ15" s="83"/>
      <c r="BR15" s="83"/>
      <c r="BS15" s="85"/>
      <c r="BT15" s="85"/>
      <c r="BU15" s="85"/>
      <c r="BV15" s="85"/>
      <c r="BW15" s="85"/>
      <c r="BX15" s="85"/>
      <c r="BY15" s="85"/>
      <c r="BZ15" s="85"/>
      <c r="CA15" s="85"/>
      <c r="CB15" s="85"/>
      <c r="CC15" s="86"/>
      <c r="CD15" s="86"/>
      <c r="CE15" s="87"/>
      <c r="CF15" s="87"/>
      <c r="CG15" s="87"/>
      <c r="CH15" s="87"/>
      <c r="CI15" s="87"/>
      <c r="CJ15" s="87"/>
      <c r="CK15" s="87"/>
      <c r="CL15" s="83"/>
      <c r="CM15" s="88"/>
      <c r="CN15" s="88"/>
      <c r="CO15" s="88"/>
      <c r="CP15" s="88"/>
      <c r="CQ15" s="88"/>
      <c r="CR15" s="88"/>
      <c r="CS15" s="88"/>
      <c r="CT15" s="88"/>
      <c r="CU15" s="85"/>
      <c r="CV15" s="89"/>
      <c r="CW15" s="90"/>
      <c r="CX15" s="90"/>
      <c r="CY15" s="83"/>
      <c r="CZ15" s="91"/>
      <c r="DA15" s="91"/>
      <c r="DB15" s="91"/>
      <c r="DC15" s="91"/>
      <c r="DD15" s="91"/>
      <c r="DE15" s="91"/>
      <c r="DF15" s="91"/>
      <c r="DG15" s="91"/>
      <c r="DH15" s="92"/>
      <c r="DI15" s="92"/>
      <c r="DJ15" s="92"/>
      <c r="DK15" s="92"/>
      <c r="DL15" s="92"/>
      <c r="DM15" s="92"/>
      <c r="DN15" s="92"/>
      <c r="DO15" s="92"/>
      <c r="DP15" s="87"/>
      <c r="DQ15" s="87"/>
      <c r="DR15" s="87"/>
      <c r="DS15" s="87"/>
      <c r="DT15" s="87"/>
      <c r="DU15" s="87"/>
      <c r="DV15" s="87"/>
      <c r="DW15" s="87"/>
      <c r="DX15" s="87"/>
      <c r="DY15" s="87"/>
      <c r="DZ15" s="87"/>
      <c r="EA15" s="87"/>
      <c r="EB15" s="87"/>
      <c r="EC15" s="93"/>
      <c r="ED15" s="93"/>
      <c r="EE15" s="93"/>
      <c r="EF15" s="93"/>
      <c r="EG15" s="78"/>
      <c r="EH15" s="79"/>
      <c r="EI15" s="57"/>
    </row>
    <row r="16" spans="1:139" x14ac:dyDescent="0.2">
      <c r="A16" s="57">
        <v>101</v>
      </c>
      <c r="B16" s="3" t="s">
        <v>46</v>
      </c>
      <c r="C16" s="2" t="s">
        <v>47</v>
      </c>
      <c r="D16" s="2" t="s">
        <v>48</v>
      </c>
      <c r="E16" s="2" t="s">
        <v>49</v>
      </c>
      <c r="F16" s="2" t="s">
        <v>50</v>
      </c>
      <c r="G16" s="2" t="s">
        <v>695</v>
      </c>
      <c r="H16" s="2" t="s">
        <v>51</v>
      </c>
      <c r="I16" s="6" t="s">
        <v>570</v>
      </c>
      <c r="J16" s="6" t="s">
        <v>555</v>
      </c>
      <c r="K16" s="6" t="s">
        <v>44</v>
      </c>
      <c r="L16" s="6" t="s">
        <v>44</v>
      </c>
      <c r="M16" s="6" t="s">
        <v>33</v>
      </c>
      <c r="N16" s="158" t="s">
        <v>44</v>
      </c>
      <c r="O16" s="29">
        <v>65796</v>
      </c>
      <c r="P16" s="29">
        <v>274157</v>
      </c>
      <c r="Q16" s="29">
        <v>11420</v>
      </c>
      <c r="R16" s="30">
        <v>925773</v>
      </c>
      <c r="S16" s="22">
        <v>0.81088776622346947</v>
      </c>
      <c r="T16" s="22">
        <v>5.3481793052940624E-2</v>
      </c>
      <c r="U16" s="22">
        <v>3.8758961430069794E-2</v>
      </c>
      <c r="V16" s="22">
        <v>9.6871479293520121E-2</v>
      </c>
      <c r="W16" s="22">
        <v>0</v>
      </c>
      <c r="X16" s="111">
        <v>10</v>
      </c>
      <c r="Y16" s="65">
        <v>0</v>
      </c>
      <c r="Z16" s="65">
        <v>2.9411764705882353E-2</v>
      </c>
      <c r="AA16" s="65">
        <v>0.58823529411764708</v>
      </c>
      <c r="AB16" s="65">
        <v>0.38235294117647056</v>
      </c>
      <c r="AC16" s="65">
        <v>0</v>
      </c>
      <c r="AD16" s="65">
        <v>0</v>
      </c>
      <c r="AE16" s="65">
        <v>0</v>
      </c>
      <c r="AF16" s="65">
        <v>0</v>
      </c>
      <c r="AG16" s="6">
        <v>34</v>
      </c>
      <c r="AH16" s="16">
        <v>1</v>
      </c>
      <c r="AI16" s="17">
        <v>2</v>
      </c>
      <c r="AJ16" s="18">
        <v>3.0294117647058822</v>
      </c>
      <c r="AK16" s="18">
        <v>5.7352941176470589</v>
      </c>
      <c r="AL16" s="15">
        <f t="shared" si="1"/>
        <v>0.52820512820512822</v>
      </c>
      <c r="AM16" s="19">
        <v>79000</v>
      </c>
      <c r="AN16" s="19">
        <v>168000</v>
      </c>
      <c r="AO16" s="15">
        <v>0.47041175438596494</v>
      </c>
      <c r="AP16" s="18">
        <v>4.617647058823529</v>
      </c>
      <c r="AQ16" s="20">
        <v>18.291666666666668</v>
      </c>
      <c r="AR16" s="16">
        <v>0.8529411764705882</v>
      </c>
      <c r="AS16" s="16">
        <v>0.11764705882352941</v>
      </c>
      <c r="AT16" s="16">
        <v>0</v>
      </c>
      <c r="AU16" s="16">
        <v>2.9411764705882353E-2</v>
      </c>
      <c r="AV16" s="8" t="s">
        <v>44</v>
      </c>
      <c r="AW16" s="8" t="s">
        <v>44</v>
      </c>
      <c r="AX16" s="8" t="s">
        <v>44</v>
      </c>
      <c r="AY16" s="8"/>
      <c r="AZ16" s="8" t="s">
        <v>44</v>
      </c>
      <c r="BA16" s="8" t="s">
        <v>44</v>
      </c>
      <c r="BB16" s="8" t="s">
        <v>44</v>
      </c>
      <c r="BC16" s="8"/>
      <c r="BD16" s="8"/>
      <c r="BE16" s="8" t="s">
        <v>354</v>
      </c>
      <c r="BF16" s="10"/>
      <c r="BG16" s="24" t="s">
        <v>815</v>
      </c>
      <c r="BH16" s="24">
        <v>84</v>
      </c>
      <c r="BI16" s="21">
        <v>0.5</v>
      </c>
      <c r="BJ16" s="24">
        <v>14</v>
      </c>
      <c r="BK16" s="23">
        <v>0.25</v>
      </c>
      <c r="BL16" s="23">
        <v>0.83333333333333337</v>
      </c>
      <c r="BM16" s="23">
        <v>0.25</v>
      </c>
      <c r="BN16" s="23">
        <v>0.83333333333333337</v>
      </c>
      <c r="BO16" s="24" t="s">
        <v>767</v>
      </c>
      <c r="BP16" s="24" t="s">
        <v>767</v>
      </c>
      <c r="BQ16" s="23">
        <v>0.25</v>
      </c>
      <c r="BR16" s="23">
        <v>0.83333333333333337</v>
      </c>
      <c r="BS16" s="10" t="s">
        <v>91</v>
      </c>
      <c r="BT16" s="10" t="s">
        <v>34</v>
      </c>
      <c r="BU16" s="10" t="s">
        <v>34</v>
      </c>
      <c r="BV16" s="10" t="s">
        <v>91</v>
      </c>
      <c r="BW16" s="10" t="s">
        <v>91</v>
      </c>
      <c r="BX16" s="10" t="s">
        <v>91</v>
      </c>
      <c r="BY16" s="10" t="s">
        <v>91</v>
      </c>
      <c r="BZ16" s="10" t="s">
        <v>34</v>
      </c>
      <c r="CA16" s="10" t="s">
        <v>91</v>
      </c>
      <c r="CB16" s="10" t="s">
        <v>91</v>
      </c>
      <c r="CC16" s="11" t="s">
        <v>44</v>
      </c>
      <c r="CD16" s="11" t="s">
        <v>44</v>
      </c>
      <c r="CE16" s="7"/>
      <c r="CF16" s="7"/>
      <c r="CG16" s="7" t="s">
        <v>44</v>
      </c>
      <c r="CH16" s="7"/>
      <c r="CI16" s="7" t="s">
        <v>44</v>
      </c>
      <c r="CJ16" s="7" t="s">
        <v>44</v>
      </c>
      <c r="CK16" s="7"/>
      <c r="CL16" s="24" t="s">
        <v>44</v>
      </c>
      <c r="CM16" s="26">
        <v>0.4</v>
      </c>
      <c r="CN16" s="26">
        <v>0</v>
      </c>
      <c r="CO16" s="26">
        <v>0</v>
      </c>
      <c r="CP16" s="26">
        <v>0.3</v>
      </c>
      <c r="CQ16" s="26">
        <v>0.1</v>
      </c>
      <c r="CR16" s="26">
        <v>0.1</v>
      </c>
      <c r="CS16" s="26">
        <v>0.1</v>
      </c>
      <c r="CT16" s="26">
        <v>0</v>
      </c>
      <c r="CU16" s="10" t="s">
        <v>44</v>
      </c>
      <c r="CV16" s="27">
        <v>2012</v>
      </c>
      <c r="CW16" s="4" t="s">
        <v>33</v>
      </c>
      <c r="CX16" s="4"/>
      <c r="CY16" s="21">
        <v>0.2</v>
      </c>
      <c r="CZ16" s="5">
        <v>0</v>
      </c>
      <c r="DA16" s="5">
        <v>0</v>
      </c>
      <c r="DB16" s="5">
        <v>12</v>
      </c>
      <c r="DC16" s="5">
        <v>0</v>
      </c>
      <c r="DD16" s="5">
        <v>0</v>
      </c>
      <c r="DE16" s="5">
        <v>0</v>
      </c>
      <c r="DF16" s="5">
        <v>0</v>
      </c>
      <c r="DG16" s="5">
        <v>12</v>
      </c>
      <c r="DH16" s="12">
        <v>2</v>
      </c>
      <c r="DI16" s="12">
        <v>0</v>
      </c>
      <c r="DJ16" s="12">
        <v>6</v>
      </c>
      <c r="DK16" s="12">
        <v>8</v>
      </c>
      <c r="DL16" s="12">
        <v>0</v>
      </c>
      <c r="DM16" s="12">
        <v>2</v>
      </c>
      <c r="DN16" s="12">
        <v>0</v>
      </c>
      <c r="DO16" s="12">
        <v>18</v>
      </c>
      <c r="DP16" s="7" t="s">
        <v>34</v>
      </c>
      <c r="DQ16" s="7" t="s">
        <v>35</v>
      </c>
      <c r="DR16" s="7" t="s">
        <v>34</v>
      </c>
      <c r="DS16" s="7" t="s">
        <v>34</v>
      </c>
      <c r="DT16" s="7" t="s">
        <v>34</v>
      </c>
      <c r="DU16" s="7" t="s">
        <v>34</v>
      </c>
      <c r="DV16" s="7" t="s">
        <v>34</v>
      </c>
      <c r="DW16" s="7" t="s">
        <v>34</v>
      </c>
      <c r="DX16" s="7" t="s">
        <v>34</v>
      </c>
      <c r="DY16" s="7" t="s">
        <v>34</v>
      </c>
      <c r="DZ16" s="7" t="s">
        <v>34</v>
      </c>
      <c r="EA16" s="7" t="s">
        <v>91</v>
      </c>
      <c r="EB16" s="7" t="s">
        <v>34</v>
      </c>
      <c r="EC16" s="6" t="s">
        <v>44</v>
      </c>
      <c r="ED16" s="6"/>
      <c r="EE16" s="6" t="s">
        <v>44</v>
      </c>
      <c r="EF16" s="6"/>
      <c r="EG16" s="63" t="s">
        <v>942</v>
      </c>
      <c r="EH16" s="64" t="s">
        <v>943</v>
      </c>
      <c r="EI16" s="57"/>
    </row>
    <row r="17" spans="1:139" x14ac:dyDescent="0.2">
      <c r="A17" s="57">
        <v>102</v>
      </c>
      <c r="B17" s="54" t="s">
        <v>652</v>
      </c>
      <c r="C17" s="81"/>
      <c r="D17" s="81"/>
      <c r="E17" s="81"/>
      <c r="F17" s="81"/>
      <c r="G17" s="81"/>
      <c r="H17" s="81"/>
      <c r="I17" s="93"/>
      <c r="J17" s="93"/>
      <c r="K17" s="93"/>
      <c r="L17" s="93"/>
      <c r="M17" s="93"/>
      <c r="N17" s="159" t="s">
        <v>33</v>
      </c>
      <c r="O17" s="41">
        <v>50329</v>
      </c>
      <c r="P17" s="41">
        <v>274556</v>
      </c>
      <c r="Q17" s="41">
        <v>14377</v>
      </c>
      <c r="R17" s="42">
        <v>853362</v>
      </c>
      <c r="S17" s="43">
        <v>0.95524173797286493</v>
      </c>
      <c r="T17" s="43">
        <v>4.4758262027135023E-2</v>
      </c>
      <c r="U17" s="43">
        <v>0</v>
      </c>
      <c r="V17" s="43">
        <v>0</v>
      </c>
      <c r="W17" s="43">
        <v>0</v>
      </c>
      <c r="X17" s="112">
        <v>12</v>
      </c>
      <c r="Y17" s="98"/>
      <c r="Z17" s="98"/>
      <c r="AA17" s="98"/>
      <c r="AB17" s="98"/>
      <c r="AC17" s="98"/>
      <c r="AD17" s="98"/>
      <c r="AE17" s="98"/>
      <c r="AF17" s="98"/>
      <c r="AG17" s="93"/>
      <c r="AH17" s="105"/>
      <c r="AI17" s="106"/>
      <c r="AJ17" s="107"/>
      <c r="AK17" s="107"/>
      <c r="AL17" s="108"/>
      <c r="AM17" s="109"/>
      <c r="AN17" s="109"/>
      <c r="AO17" s="108"/>
      <c r="AP17" s="107"/>
      <c r="AQ17" s="110"/>
      <c r="AR17" s="105"/>
      <c r="AS17" s="105"/>
      <c r="AT17" s="105"/>
      <c r="AU17" s="105"/>
      <c r="AV17" s="82"/>
      <c r="AW17" s="82"/>
      <c r="AX17" s="82"/>
      <c r="AY17" s="82"/>
      <c r="AZ17" s="82"/>
      <c r="BA17" s="82"/>
      <c r="BB17" s="82"/>
      <c r="BC17" s="82"/>
      <c r="BD17" s="82"/>
      <c r="BE17" s="82"/>
      <c r="BF17" s="85"/>
      <c r="BG17" s="83"/>
      <c r="BH17" s="83"/>
      <c r="BI17" s="84"/>
      <c r="BJ17" s="83"/>
      <c r="BK17" s="83"/>
      <c r="BL17" s="83"/>
      <c r="BM17" s="83"/>
      <c r="BN17" s="83"/>
      <c r="BO17" s="83"/>
      <c r="BP17" s="83"/>
      <c r="BQ17" s="83"/>
      <c r="BR17" s="83"/>
      <c r="BS17" s="85"/>
      <c r="BT17" s="85"/>
      <c r="BU17" s="85"/>
      <c r="BV17" s="85"/>
      <c r="BW17" s="85"/>
      <c r="BX17" s="85"/>
      <c r="BY17" s="85"/>
      <c r="BZ17" s="85"/>
      <c r="CA17" s="85"/>
      <c r="CB17" s="85"/>
      <c r="CC17" s="86"/>
      <c r="CD17" s="86"/>
      <c r="CE17" s="87"/>
      <c r="CF17" s="87"/>
      <c r="CG17" s="87"/>
      <c r="CH17" s="87"/>
      <c r="CI17" s="87"/>
      <c r="CJ17" s="87"/>
      <c r="CK17" s="87"/>
      <c r="CL17" s="83"/>
      <c r="CM17" s="88"/>
      <c r="CN17" s="88"/>
      <c r="CO17" s="88"/>
      <c r="CP17" s="88"/>
      <c r="CQ17" s="88"/>
      <c r="CR17" s="88"/>
      <c r="CS17" s="88"/>
      <c r="CT17" s="88"/>
      <c r="CU17" s="85"/>
      <c r="CV17" s="89"/>
      <c r="CW17" s="90"/>
      <c r="CX17" s="90"/>
      <c r="CY17" s="83"/>
      <c r="CZ17" s="91"/>
      <c r="DA17" s="91"/>
      <c r="DB17" s="91"/>
      <c r="DC17" s="91"/>
      <c r="DD17" s="91"/>
      <c r="DE17" s="91"/>
      <c r="DF17" s="91"/>
      <c r="DG17" s="91"/>
      <c r="DH17" s="92"/>
      <c r="DI17" s="92"/>
      <c r="DJ17" s="92"/>
      <c r="DK17" s="92"/>
      <c r="DL17" s="92"/>
      <c r="DM17" s="92"/>
      <c r="DN17" s="92"/>
      <c r="DO17" s="92"/>
      <c r="DP17" s="87"/>
      <c r="DQ17" s="87"/>
      <c r="DR17" s="87"/>
      <c r="DS17" s="87"/>
      <c r="DT17" s="87"/>
      <c r="DU17" s="87"/>
      <c r="DV17" s="87"/>
      <c r="DW17" s="87"/>
      <c r="DX17" s="87"/>
      <c r="DY17" s="87"/>
      <c r="DZ17" s="87"/>
      <c r="EA17" s="87"/>
      <c r="EB17" s="87"/>
      <c r="EC17" s="93"/>
      <c r="ED17" s="93"/>
      <c r="EE17" s="93"/>
      <c r="EF17" s="93"/>
      <c r="EG17" s="78"/>
      <c r="EH17" s="79"/>
      <c r="EI17" s="57"/>
    </row>
    <row r="18" spans="1:139" x14ac:dyDescent="0.2">
      <c r="A18" s="57">
        <v>103</v>
      </c>
      <c r="B18" s="54" t="s">
        <v>653</v>
      </c>
      <c r="C18" s="31" t="s">
        <v>161</v>
      </c>
      <c r="D18" s="31" t="s">
        <v>162</v>
      </c>
      <c r="E18" s="31" t="s">
        <v>163</v>
      </c>
      <c r="F18" s="31" t="s">
        <v>164</v>
      </c>
      <c r="G18" s="31" t="s">
        <v>165</v>
      </c>
      <c r="H18" s="31" t="s">
        <v>166</v>
      </c>
      <c r="I18" s="93"/>
      <c r="J18" s="93"/>
      <c r="K18" s="93"/>
      <c r="L18" s="93"/>
      <c r="M18" s="93"/>
      <c r="N18" s="159" t="s">
        <v>44</v>
      </c>
      <c r="O18" s="41">
        <v>739734</v>
      </c>
      <c r="P18" s="41">
        <v>836289</v>
      </c>
      <c r="Q18" s="41">
        <v>53514</v>
      </c>
      <c r="R18" s="42">
        <v>3165928</v>
      </c>
      <c r="S18" s="43">
        <v>0.82527271624623177</v>
      </c>
      <c r="T18" s="43">
        <v>8.4128255601517155E-2</v>
      </c>
      <c r="U18" s="43">
        <v>8.9651438693488919E-2</v>
      </c>
      <c r="V18" s="43">
        <v>0</v>
      </c>
      <c r="W18" s="43">
        <v>0</v>
      </c>
      <c r="X18" s="112">
        <v>31</v>
      </c>
      <c r="Y18" s="65">
        <v>0</v>
      </c>
      <c r="Z18" s="65">
        <v>0</v>
      </c>
      <c r="AA18" s="65">
        <v>0.13636363636363635</v>
      </c>
      <c r="AB18" s="65">
        <v>0.86363636363636365</v>
      </c>
      <c r="AC18" s="65">
        <v>0</v>
      </c>
      <c r="AD18" s="65">
        <v>0</v>
      </c>
      <c r="AE18" s="65">
        <v>0</v>
      </c>
      <c r="AF18" s="65">
        <v>0</v>
      </c>
      <c r="AG18" s="34">
        <v>22</v>
      </c>
      <c r="AH18" s="35">
        <v>1</v>
      </c>
      <c r="AI18" s="36">
        <v>1.9090909090909092</v>
      </c>
      <c r="AJ18" s="37">
        <v>5.8181818181818183</v>
      </c>
      <c r="AK18" s="37">
        <v>7.0909090909090908</v>
      </c>
      <c r="AL18" s="38">
        <f t="shared" si="1"/>
        <v>0.8205128205128206</v>
      </c>
      <c r="AM18" s="39">
        <v>154000</v>
      </c>
      <c r="AN18" s="39">
        <v>213000</v>
      </c>
      <c r="AO18" s="38">
        <v>0.72272171122994655</v>
      </c>
      <c r="AP18" s="37">
        <v>2.7272727272727271</v>
      </c>
      <c r="AQ18" s="40">
        <v>29.681818181818183</v>
      </c>
      <c r="AR18" s="35">
        <v>1</v>
      </c>
      <c r="AS18" s="35">
        <v>0</v>
      </c>
      <c r="AT18" s="35">
        <v>0</v>
      </c>
      <c r="AU18" s="35">
        <v>0</v>
      </c>
      <c r="AV18" s="44" t="s">
        <v>44</v>
      </c>
      <c r="AW18" s="44" t="s">
        <v>44</v>
      </c>
      <c r="AX18" s="44" t="s">
        <v>44</v>
      </c>
      <c r="AY18" s="44"/>
      <c r="AZ18" s="44" t="s">
        <v>44</v>
      </c>
      <c r="BA18" s="44" t="s">
        <v>44</v>
      </c>
      <c r="BB18" s="44" t="s">
        <v>44</v>
      </c>
      <c r="BC18" s="44"/>
      <c r="BD18" s="44"/>
      <c r="BE18" s="44"/>
      <c r="BF18" s="48"/>
      <c r="BG18" s="45" t="s">
        <v>775</v>
      </c>
      <c r="BH18" s="45">
        <v>115</v>
      </c>
      <c r="BI18" s="46">
        <v>0.68452380952380953</v>
      </c>
      <c r="BJ18" s="45">
        <v>17</v>
      </c>
      <c r="BK18" s="47">
        <v>0.25</v>
      </c>
      <c r="BL18" s="47">
        <v>0.95833333333333337</v>
      </c>
      <c r="BM18" s="47">
        <v>0.25</v>
      </c>
      <c r="BN18" s="47">
        <v>0.95833333333333337</v>
      </c>
      <c r="BO18" s="47">
        <v>0.29166666666666669</v>
      </c>
      <c r="BP18" s="47">
        <v>0.83333333333333337</v>
      </c>
      <c r="BQ18" s="47">
        <v>0.29166666666666669</v>
      </c>
      <c r="BR18" s="47">
        <v>0.75</v>
      </c>
      <c r="BS18" s="48" t="s">
        <v>34</v>
      </c>
      <c r="BT18" s="48" t="s">
        <v>91</v>
      </c>
      <c r="BU18" s="48" t="s">
        <v>91</v>
      </c>
      <c r="BV18" s="48" t="s">
        <v>91</v>
      </c>
      <c r="BW18" s="48" t="s">
        <v>91</v>
      </c>
      <c r="BX18" s="48" t="s">
        <v>91</v>
      </c>
      <c r="BY18" s="48" t="s">
        <v>34</v>
      </c>
      <c r="BZ18" s="48" t="s">
        <v>91</v>
      </c>
      <c r="CA18" s="48" t="s">
        <v>91</v>
      </c>
      <c r="CB18" s="48" t="s">
        <v>91</v>
      </c>
      <c r="CC18" s="49" t="s">
        <v>44</v>
      </c>
      <c r="CD18" s="49" t="s">
        <v>33</v>
      </c>
      <c r="CE18" s="50"/>
      <c r="CF18" s="50" t="s">
        <v>44</v>
      </c>
      <c r="CG18" s="50" t="s">
        <v>44</v>
      </c>
      <c r="CH18" s="50"/>
      <c r="CI18" s="50" t="s">
        <v>44</v>
      </c>
      <c r="CJ18" s="50" t="s">
        <v>44</v>
      </c>
      <c r="CK18" s="50" t="s">
        <v>167</v>
      </c>
      <c r="CL18" s="45" t="s">
        <v>44</v>
      </c>
      <c r="CM18" s="51">
        <v>0.3</v>
      </c>
      <c r="CN18" s="51">
        <v>0.02</v>
      </c>
      <c r="CO18" s="51">
        <v>0.03</v>
      </c>
      <c r="CP18" s="51">
        <v>0.15</v>
      </c>
      <c r="CQ18" s="51">
        <v>0.15</v>
      </c>
      <c r="CR18" s="51">
        <v>0.15</v>
      </c>
      <c r="CS18" s="51">
        <v>0.2</v>
      </c>
      <c r="CT18" s="51">
        <v>0</v>
      </c>
      <c r="CU18" s="48" t="s">
        <v>33</v>
      </c>
      <c r="CV18" s="52"/>
      <c r="CW18" s="32" t="s">
        <v>33</v>
      </c>
      <c r="CX18" s="32"/>
      <c r="CY18" s="46">
        <v>0.25</v>
      </c>
      <c r="CZ18" s="33">
        <v>1</v>
      </c>
      <c r="DA18" s="33">
        <v>0</v>
      </c>
      <c r="DB18" s="33">
        <v>3</v>
      </c>
      <c r="DC18" s="33">
        <v>8</v>
      </c>
      <c r="DD18" s="33">
        <v>0</v>
      </c>
      <c r="DE18" s="33">
        <v>0</v>
      </c>
      <c r="DF18" s="33">
        <v>0</v>
      </c>
      <c r="DG18" s="33">
        <v>12</v>
      </c>
      <c r="DH18" s="53">
        <v>2</v>
      </c>
      <c r="DI18" s="53">
        <v>0</v>
      </c>
      <c r="DJ18" s="53">
        <v>3</v>
      </c>
      <c r="DK18" s="53">
        <v>5</v>
      </c>
      <c r="DL18" s="53">
        <v>0</v>
      </c>
      <c r="DM18" s="53">
        <v>0</v>
      </c>
      <c r="DN18" s="53">
        <v>0</v>
      </c>
      <c r="DO18" s="53">
        <v>10</v>
      </c>
      <c r="DP18" s="50" t="s">
        <v>34</v>
      </c>
      <c r="DQ18" s="50" t="s">
        <v>34</v>
      </c>
      <c r="DR18" s="50" t="s">
        <v>34</v>
      </c>
      <c r="DS18" s="50" t="s">
        <v>34</v>
      </c>
      <c r="DT18" s="50" t="s">
        <v>34</v>
      </c>
      <c r="DU18" s="50" t="s">
        <v>34</v>
      </c>
      <c r="DV18" s="50" t="s">
        <v>34</v>
      </c>
      <c r="DW18" s="50" t="s">
        <v>34</v>
      </c>
      <c r="DX18" s="50" t="s">
        <v>34</v>
      </c>
      <c r="DY18" s="50" t="s">
        <v>34</v>
      </c>
      <c r="DZ18" s="50" t="s">
        <v>34</v>
      </c>
      <c r="EA18" s="50" t="s">
        <v>34</v>
      </c>
      <c r="EB18" s="50" t="s">
        <v>34</v>
      </c>
      <c r="EC18" s="34" t="s">
        <v>44</v>
      </c>
      <c r="ED18" s="34"/>
      <c r="EE18" s="34"/>
      <c r="EF18" s="34"/>
      <c r="EG18" s="63" t="s">
        <v>944</v>
      </c>
      <c r="EH18" s="64" t="s">
        <v>945</v>
      </c>
      <c r="EI18" s="57"/>
    </row>
    <row r="19" spans="1:139" x14ac:dyDescent="0.2">
      <c r="A19" s="57">
        <v>107</v>
      </c>
      <c r="B19" s="3" t="s">
        <v>660</v>
      </c>
      <c r="C19" s="2" t="s">
        <v>113</v>
      </c>
      <c r="D19" s="2" t="s">
        <v>114</v>
      </c>
      <c r="E19" s="2" t="s">
        <v>115</v>
      </c>
      <c r="F19" s="2" t="s">
        <v>116</v>
      </c>
      <c r="G19" s="2" t="s">
        <v>696</v>
      </c>
      <c r="H19" s="2" t="s">
        <v>117</v>
      </c>
      <c r="I19" s="6" t="s">
        <v>576</v>
      </c>
      <c r="J19" s="6" t="s">
        <v>555</v>
      </c>
      <c r="K19" s="6" t="s">
        <v>44</v>
      </c>
      <c r="L19" s="6" t="s">
        <v>44</v>
      </c>
      <c r="M19" s="6" t="s">
        <v>33</v>
      </c>
      <c r="N19" s="158" t="s">
        <v>44</v>
      </c>
      <c r="O19" s="29">
        <v>98609</v>
      </c>
      <c r="P19" s="29">
        <v>409949</v>
      </c>
      <c r="Q19" s="29">
        <v>33161</v>
      </c>
      <c r="R19" s="30">
        <v>1502463</v>
      </c>
      <c r="S19" s="22">
        <v>0.6886073068022307</v>
      </c>
      <c r="T19" s="22">
        <v>0.16337507146598618</v>
      </c>
      <c r="U19" s="22">
        <v>0.14357891009628856</v>
      </c>
      <c r="V19" s="22">
        <v>4.4387116354945178E-3</v>
      </c>
      <c r="W19" s="22">
        <v>0</v>
      </c>
      <c r="X19" s="111">
        <v>40</v>
      </c>
      <c r="Y19" s="65">
        <v>8.3333333333333329E-2</v>
      </c>
      <c r="Z19" s="65">
        <v>0.125</v>
      </c>
      <c r="AA19" s="65">
        <v>0.61111111111111116</v>
      </c>
      <c r="AB19" s="65">
        <v>0.1111111111111111</v>
      </c>
      <c r="AC19" s="65">
        <v>0</v>
      </c>
      <c r="AD19" s="65">
        <v>0</v>
      </c>
      <c r="AE19" s="65">
        <v>6.9444444444444448E-2</v>
      </c>
      <c r="AF19" s="65">
        <v>0</v>
      </c>
      <c r="AG19" s="6">
        <v>72</v>
      </c>
      <c r="AH19" s="16">
        <v>1</v>
      </c>
      <c r="AI19" s="17">
        <v>2.2638888888888888</v>
      </c>
      <c r="AJ19" s="18">
        <v>8.1388888888888893</v>
      </c>
      <c r="AK19" s="18">
        <v>5.5138888888888893</v>
      </c>
      <c r="AL19" s="15">
        <f t="shared" si="1"/>
        <v>1.4760705289672544</v>
      </c>
      <c r="AM19" s="19">
        <v>170000</v>
      </c>
      <c r="AN19" s="19">
        <v>167000</v>
      </c>
      <c r="AO19" s="15">
        <v>1.015957510373444</v>
      </c>
      <c r="AP19" s="18">
        <v>3.1666666666666665</v>
      </c>
      <c r="AQ19" s="20">
        <v>15.097222222222221</v>
      </c>
      <c r="AR19" s="16">
        <v>0.34722222222222221</v>
      </c>
      <c r="AS19" s="16">
        <v>0.58333333333333337</v>
      </c>
      <c r="AT19" s="16">
        <v>6.9444444444444448E-2</v>
      </c>
      <c r="AU19" s="16">
        <v>0</v>
      </c>
      <c r="AV19" s="8" t="s">
        <v>44</v>
      </c>
      <c r="AW19" s="8" t="s">
        <v>44</v>
      </c>
      <c r="AX19" s="8" t="s">
        <v>44</v>
      </c>
      <c r="AY19" s="8" t="s">
        <v>44</v>
      </c>
      <c r="AZ19" s="8"/>
      <c r="BA19" s="8"/>
      <c r="BB19" s="8" t="s">
        <v>44</v>
      </c>
      <c r="BC19" s="8" t="s">
        <v>44</v>
      </c>
      <c r="BD19" s="8"/>
      <c r="BE19" s="8"/>
      <c r="BF19" s="10"/>
      <c r="BG19" s="24" t="s">
        <v>817</v>
      </c>
      <c r="BH19" s="24">
        <v>71</v>
      </c>
      <c r="BI19" s="21">
        <v>0.42261904761904762</v>
      </c>
      <c r="BJ19" s="24">
        <v>12</v>
      </c>
      <c r="BK19" s="23">
        <v>0.27083333333333331</v>
      </c>
      <c r="BL19" s="23">
        <v>0.77083333333333337</v>
      </c>
      <c r="BM19" s="23">
        <v>0.3125</v>
      </c>
      <c r="BN19" s="23">
        <v>0.77083333333333337</v>
      </c>
      <c r="BO19" s="24" t="s">
        <v>767</v>
      </c>
      <c r="BP19" s="24" t="s">
        <v>767</v>
      </c>
      <c r="BQ19" s="24" t="s">
        <v>767</v>
      </c>
      <c r="BR19" s="24" t="s">
        <v>767</v>
      </c>
      <c r="BS19" s="10" t="s">
        <v>34</v>
      </c>
      <c r="BT19" s="10" t="s">
        <v>91</v>
      </c>
      <c r="BU19" s="10" t="s">
        <v>91</v>
      </c>
      <c r="BV19" s="10" t="s">
        <v>91</v>
      </c>
      <c r="BW19" s="10" t="s">
        <v>91</v>
      </c>
      <c r="BX19" s="10" t="s">
        <v>91</v>
      </c>
      <c r="BY19" s="10" t="s">
        <v>34</v>
      </c>
      <c r="BZ19" s="10" t="s">
        <v>34</v>
      </c>
      <c r="CA19" s="10" t="s">
        <v>91</v>
      </c>
      <c r="CB19" s="10" t="s">
        <v>34</v>
      </c>
      <c r="CC19" s="11" t="s">
        <v>44</v>
      </c>
      <c r="CD19" s="11" t="s">
        <v>44</v>
      </c>
      <c r="CE19" s="7"/>
      <c r="CF19" s="7"/>
      <c r="CG19" s="7"/>
      <c r="CH19" s="7" t="s">
        <v>44</v>
      </c>
      <c r="CI19" s="7"/>
      <c r="CJ19" s="7"/>
      <c r="CK19" s="7"/>
      <c r="CL19" s="24" t="s">
        <v>44</v>
      </c>
      <c r="CM19" s="26">
        <v>0.13</v>
      </c>
      <c r="CN19" s="26">
        <v>0.02</v>
      </c>
      <c r="CO19" s="26">
        <v>0.05</v>
      </c>
      <c r="CP19" s="26">
        <v>0</v>
      </c>
      <c r="CQ19" s="26">
        <v>0.25</v>
      </c>
      <c r="CR19" s="26">
        <v>0.1</v>
      </c>
      <c r="CS19" s="26">
        <v>0.45</v>
      </c>
      <c r="CT19" s="26">
        <v>0</v>
      </c>
      <c r="CU19" s="10" t="s">
        <v>33</v>
      </c>
      <c r="CV19" s="27"/>
      <c r="CW19" s="4" t="s">
        <v>33</v>
      </c>
      <c r="CX19" s="4"/>
      <c r="CY19" s="21">
        <v>0</v>
      </c>
      <c r="CZ19" s="5">
        <v>0</v>
      </c>
      <c r="DA19" s="5">
        <v>3</v>
      </c>
      <c r="DB19" s="5">
        <v>15</v>
      </c>
      <c r="DC19" s="5">
        <v>3</v>
      </c>
      <c r="DD19" s="5">
        <v>0</v>
      </c>
      <c r="DE19" s="5">
        <v>0</v>
      </c>
      <c r="DF19" s="5">
        <v>1</v>
      </c>
      <c r="DG19" s="5">
        <v>22</v>
      </c>
      <c r="DH19" s="12">
        <v>2</v>
      </c>
      <c r="DI19" s="12">
        <v>0</v>
      </c>
      <c r="DJ19" s="12">
        <v>17</v>
      </c>
      <c r="DK19" s="12">
        <v>3</v>
      </c>
      <c r="DL19" s="12">
        <v>0</v>
      </c>
      <c r="DM19" s="12">
        <v>0</v>
      </c>
      <c r="DN19" s="12">
        <v>1</v>
      </c>
      <c r="DO19" s="12">
        <v>23</v>
      </c>
      <c r="DP19" s="7" t="s">
        <v>35</v>
      </c>
      <c r="DQ19" s="7" t="s">
        <v>35</v>
      </c>
      <c r="DR19" s="7" t="s">
        <v>34</v>
      </c>
      <c r="DS19" s="7" t="s">
        <v>34</v>
      </c>
      <c r="DT19" s="7" t="s">
        <v>34</v>
      </c>
      <c r="DU19" s="7" t="s">
        <v>34</v>
      </c>
      <c r="DV19" s="7" t="s">
        <v>34</v>
      </c>
      <c r="DW19" s="7" t="s">
        <v>34</v>
      </c>
      <c r="DX19" s="7" t="s">
        <v>34</v>
      </c>
      <c r="DY19" s="7" t="s">
        <v>34</v>
      </c>
      <c r="DZ19" s="7" t="s">
        <v>34</v>
      </c>
      <c r="EA19" s="7" t="s">
        <v>34</v>
      </c>
      <c r="EB19" s="7" t="s">
        <v>34</v>
      </c>
      <c r="EC19" s="6" t="s">
        <v>44</v>
      </c>
      <c r="ED19" s="6" t="s">
        <v>44</v>
      </c>
      <c r="EE19" s="6" t="s">
        <v>44</v>
      </c>
      <c r="EF19" s="6"/>
      <c r="EG19" s="63" t="s">
        <v>950</v>
      </c>
      <c r="EH19" s="64" t="s">
        <v>951</v>
      </c>
      <c r="EI19" s="57"/>
    </row>
    <row r="20" spans="1:139" x14ac:dyDescent="0.2">
      <c r="A20" s="57">
        <v>108</v>
      </c>
      <c r="B20" s="54" t="s">
        <v>659</v>
      </c>
      <c r="C20" s="81"/>
      <c r="D20" s="81"/>
      <c r="E20" s="81"/>
      <c r="F20" s="81"/>
      <c r="G20" s="81"/>
      <c r="H20" s="81"/>
      <c r="I20" s="93"/>
      <c r="J20" s="93"/>
      <c r="K20" s="93"/>
      <c r="L20" s="93"/>
      <c r="M20" s="93"/>
      <c r="N20" s="159" t="s">
        <v>33</v>
      </c>
      <c r="O20" s="41">
        <v>304427</v>
      </c>
      <c r="P20" s="41">
        <v>747751</v>
      </c>
      <c r="Q20" s="41">
        <v>45000</v>
      </c>
      <c r="R20" s="42">
        <v>2764304</v>
      </c>
      <c r="S20" s="43">
        <v>0.65655079904380997</v>
      </c>
      <c r="T20" s="43">
        <v>0.14360576839595066</v>
      </c>
      <c r="U20" s="43">
        <v>0.11101456279772413</v>
      </c>
      <c r="V20" s="43">
        <v>8.8828869762515264E-2</v>
      </c>
      <c r="W20" s="43">
        <v>0</v>
      </c>
      <c r="X20" s="112">
        <v>23</v>
      </c>
      <c r="Y20" s="98"/>
      <c r="Z20" s="98"/>
      <c r="AA20" s="98"/>
      <c r="AB20" s="98"/>
      <c r="AC20" s="98"/>
      <c r="AD20" s="98"/>
      <c r="AE20" s="98"/>
      <c r="AF20" s="98"/>
      <c r="AG20" s="93"/>
      <c r="AH20" s="105"/>
      <c r="AI20" s="106"/>
      <c r="AJ20" s="107"/>
      <c r="AK20" s="107"/>
      <c r="AL20" s="108"/>
      <c r="AM20" s="109"/>
      <c r="AN20" s="109"/>
      <c r="AO20" s="108"/>
      <c r="AP20" s="107"/>
      <c r="AQ20" s="110"/>
      <c r="AR20" s="105"/>
      <c r="AS20" s="105"/>
      <c r="AT20" s="105"/>
      <c r="AU20" s="105"/>
      <c r="AV20" s="82"/>
      <c r="AW20" s="82"/>
      <c r="AX20" s="82"/>
      <c r="AY20" s="82"/>
      <c r="AZ20" s="82"/>
      <c r="BA20" s="82"/>
      <c r="BB20" s="82"/>
      <c r="BC20" s="82"/>
      <c r="BD20" s="82"/>
      <c r="BE20" s="82"/>
      <c r="BF20" s="85"/>
      <c r="BG20" s="83"/>
      <c r="BH20" s="83"/>
      <c r="BI20" s="84"/>
      <c r="BJ20" s="83"/>
      <c r="BK20" s="83"/>
      <c r="BL20" s="83"/>
      <c r="BM20" s="83"/>
      <c r="BN20" s="83"/>
      <c r="BO20" s="83"/>
      <c r="BP20" s="83"/>
      <c r="BQ20" s="83"/>
      <c r="BR20" s="83"/>
      <c r="BS20" s="85"/>
      <c r="BT20" s="85"/>
      <c r="BU20" s="85"/>
      <c r="BV20" s="85"/>
      <c r="BW20" s="85"/>
      <c r="BX20" s="85"/>
      <c r="BY20" s="85"/>
      <c r="BZ20" s="85"/>
      <c r="CA20" s="85"/>
      <c r="CB20" s="85"/>
      <c r="CC20" s="86"/>
      <c r="CD20" s="86"/>
      <c r="CE20" s="87"/>
      <c r="CF20" s="87"/>
      <c r="CG20" s="87"/>
      <c r="CH20" s="87"/>
      <c r="CI20" s="87"/>
      <c r="CJ20" s="87"/>
      <c r="CK20" s="87"/>
      <c r="CL20" s="83"/>
      <c r="CM20" s="88"/>
      <c r="CN20" s="88"/>
      <c r="CO20" s="88"/>
      <c r="CP20" s="88"/>
      <c r="CQ20" s="88"/>
      <c r="CR20" s="88"/>
      <c r="CS20" s="88"/>
      <c r="CT20" s="88"/>
      <c r="CU20" s="85"/>
      <c r="CV20" s="89"/>
      <c r="CW20" s="90"/>
      <c r="CX20" s="90"/>
      <c r="CY20" s="83"/>
      <c r="CZ20" s="91"/>
      <c r="DA20" s="91"/>
      <c r="DB20" s="91"/>
      <c r="DC20" s="91"/>
      <c r="DD20" s="91"/>
      <c r="DE20" s="91"/>
      <c r="DF20" s="91"/>
      <c r="DG20" s="91"/>
      <c r="DH20" s="92"/>
      <c r="DI20" s="92"/>
      <c r="DJ20" s="92"/>
      <c r="DK20" s="92"/>
      <c r="DL20" s="92"/>
      <c r="DM20" s="92"/>
      <c r="DN20" s="92"/>
      <c r="DO20" s="92"/>
      <c r="DP20" s="87"/>
      <c r="DQ20" s="87"/>
      <c r="DR20" s="87"/>
      <c r="DS20" s="87"/>
      <c r="DT20" s="87"/>
      <c r="DU20" s="87"/>
      <c r="DV20" s="87"/>
      <c r="DW20" s="87"/>
      <c r="DX20" s="87"/>
      <c r="DY20" s="87"/>
      <c r="DZ20" s="87"/>
      <c r="EA20" s="87"/>
      <c r="EB20" s="87"/>
      <c r="EC20" s="93"/>
      <c r="ED20" s="93"/>
      <c r="EE20" s="93"/>
      <c r="EF20" s="93"/>
      <c r="EG20" s="78"/>
      <c r="EH20" s="79"/>
      <c r="EI20" s="57"/>
    </row>
    <row r="21" spans="1:139" x14ac:dyDescent="0.2">
      <c r="A21" s="57">
        <v>137</v>
      </c>
      <c r="B21" s="3" t="s">
        <v>1078</v>
      </c>
      <c r="C21" s="2" t="s">
        <v>213</v>
      </c>
      <c r="D21" s="2" t="s">
        <v>214</v>
      </c>
      <c r="E21" s="2" t="s">
        <v>215</v>
      </c>
      <c r="F21" s="2" t="s">
        <v>216</v>
      </c>
      <c r="G21" s="2" t="s">
        <v>217</v>
      </c>
      <c r="H21" s="2" t="s">
        <v>218</v>
      </c>
      <c r="I21" s="6" t="s">
        <v>577</v>
      </c>
      <c r="J21" s="6" t="s">
        <v>555</v>
      </c>
      <c r="K21" s="6" t="s">
        <v>44</v>
      </c>
      <c r="L21" s="6" t="s">
        <v>44</v>
      </c>
      <c r="M21" s="6" t="s">
        <v>33</v>
      </c>
      <c r="N21" s="158" t="s">
        <v>44</v>
      </c>
      <c r="O21" s="29">
        <v>111507</v>
      </c>
      <c r="P21" s="29">
        <v>1039085</v>
      </c>
      <c r="Q21" s="29">
        <v>55136</v>
      </c>
      <c r="R21" s="30">
        <v>2221729</v>
      </c>
      <c r="S21" s="22">
        <v>0.61926094496673534</v>
      </c>
      <c r="T21" s="22">
        <v>9.4261271289162632E-2</v>
      </c>
      <c r="U21" s="22">
        <v>0.27545078630201975</v>
      </c>
      <c r="V21" s="22">
        <v>0</v>
      </c>
      <c r="W21" s="22">
        <v>1.102699744208227E-2</v>
      </c>
      <c r="X21" s="111">
        <v>34</v>
      </c>
      <c r="Y21" s="65">
        <v>0.3235294117647059</v>
      </c>
      <c r="Z21" s="65">
        <v>7.8431372549019607E-2</v>
      </c>
      <c r="AA21" s="65">
        <v>0.50980392156862742</v>
      </c>
      <c r="AB21" s="65">
        <v>8.8235294117647065E-2</v>
      </c>
      <c r="AC21" s="65">
        <v>0</v>
      </c>
      <c r="AD21" s="65">
        <v>0</v>
      </c>
      <c r="AE21" s="65">
        <v>0</v>
      </c>
      <c r="AF21" s="65">
        <v>0</v>
      </c>
      <c r="AG21" s="6">
        <v>102</v>
      </c>
      <c r="AH21" s="16">
        <v>0.98076923076923073</v>
      </c>
      <c r="AI21" s="17">
        <v>1.6176470588235294</v>
      </c>
      <c r="AJ21" s="18">
        <v>3.5480769230769229</v>
      </c>
      <c r="AK21" s="18">
        <v>5.2352941176470589</v>
      </c>
      <c r="AL21" s="15">
        <f t="shared" ref="AL21:AL25" si="2">AJ21/AK21</f>
        <v>0.67772255834053585</v>
      </c>
      <c r="AM21" s="19">
        <v>87000</v>
      </c>
      <c r="AN21" s="19">
        <v>157000</v>
      </c>
      <c r="AO21" s="15">
        <v>0.55257695831554987</v>
      </c>
      <c r="AP21" s="18">
        <v>4.259615384615385</v>
      </c>
      <c r="AQ21" s="20">
        <v>14.122448979591837</v>
      </c>
      <c r="AR21" s="16">
        <v>8.6538461538461536E-2</v>
      </c>
      <c r="AS21" s="16">
        <v>0.85576923076923073</v>
      </c>
      <c r="AT21" s="16">
        <v>3.8461538461538464E-2</v>
      </c>
      <c r="AU21" s="16">
        <v>1.9230769230769232E-2</v>
      </c>
      <c r="AV21" s="8" t="s">
        <v>44</v>
      </c>
      <c r="AW21" s="8" t="s">
        <v>44</v>
      </c>
      <c r="AX21" s="8" t="s">
        <v>44</v>
      </c>
      <c r="AY21" s="8" t="s">
        <v>44</v>
      </c>
      <c r="AZ21" s="8" t="s">
        <v>44</v>
      </c>
      <c r="BA21" s="8" t="s">
        <v>44</v>
      </c>
      <c r="BB21" s="8" t="s">
        <v>44</v>
      </c>
      <c r="BC21" s="8" t="s">
        <v>44</v>
      </c>
      <c r="BD21" s="8" t="s">
        <v>44</v>
      </c>
      <c r="BE21" s="8"/>
      <c r="BF21" s="10"/>
      <c r="BG21" s="24" t="s">
        <v>825</v>
      </c>
      <c r="BH21" s="24">
        <v>74</v>
      </c>
      <c r="BI21" s="21">
        <v>0.44047619047619047</v>
      </c>
      <c r="BJ21" s="24">
        <v>13</v>
      </c>
      <c r="BK21" s="23">
        <v>0.20833333333333334</v>
      </c>
      <c r="BL21" s="23">
        <v>0.75</v>
      </c>
      <c r="BM21" s="23">
        <v>0.33333333333333331</v>
      </c>
      <c r="BN21" s="23">
        <v>0.70833333333333337</v>
      </c>
      <c r="BO21" s="24" t="s">
        <v>767</v>
      </c>
      <c r="BP21" s="24" t="s">
        <v>767</v>
      </c>
      <c r="BQ21" s="24" t="s">
        <v>767</v>
      </c>
      <c r="BR21" s="24" t="s">
        <v>767</v>
      </c>
      <c r="BS21" s="10" t="s">
        <v>34</v>
      </c>
      <c r="BT21" s="10" t="s">
        <v>34</v>
      </c>
      <c r="BU21" s="10" t="s">
        <v>34</v>
      </c>
      <c r="BV21" s="10" t="s">
        <v>91</v>
      </c>
      <c r="BW21" s="10" t="s">
        <v>91</v>
      </c>
      <c r="BX21" s="10" t="s">
        <v>91</v>
      </c>
      <c r="BY21" s="10" t="s">
        <v>91</v>
      </c>
      <c r="BZ21" s="10" t="s">
        <v>34</v>
      </c>
      <c r="CA21" s="10" t="s">
        <v>91</v>
      </c>
      <c r="CB21" s="10" t="s">
        <v>34</v>
      </c>
      <c r="CC21" s="11" t="s">
        <v>33</v>
      </c>
      <c r="CD21" s="11" t="s">
        <v>44</v>
      </c>
      <c r="CE21" s="7"/>
      <c r="CF21" s="7" t="s">
        <v>44</v>
      </c>
      <c r="CG21" s="7" t="s">
        <v>44</v>
      </c>
      <c r="CH21" s="7"/>
      <c r="CI21" s="7"/>
      <c r="CJ21" s="7" t="s">
        <v>44</v>
      </c>
      <c r="CK21" s="7"/>
      <c r="CL21" s="24" t="s">
        <v>44</v>
      </c>
      <c r="CM21" s="26">
        <v>0.3</v>
      </c>
      <c r="CN21" s="26">
        <v>0.01</v>
      </c>
      <c r="CO21" s="26">
        <v>0.04</v>
      </c>
      <c r="CP21" s="26">
        <v>0.31</v>
      </c>
      <c r="CQ21" s="26">
        <v>0.05</v>
      </c>
      <c r="CR21" s="26">
        <v>0.12</v>
      </c>
      <c r="CS21" s="26">
        <v>0.17</v>
      </c>
      <c r="CT21" s="26">
        <v>0</v>
      </c>
      <c r="CU21" s="10" t="s">
        <v>33</v>
      </c>
      <c r="CV21" s="27"/>
      <c r="CW21" s="4" t="s">
        <v>44</v>
      </c>
      <c r="CX21" s="4" t="s">
        <v>219</v>
      </c>
      <c r="CY21" s="21">
        <v>0</v>
      </c>
      <c r="CZ21" s="5">
        <v>13</v>
      </c>
      <c r="DA21" s="5">
        <v>4</v>
      </c>
      <c r="DB21" s="5" t="s">
        <v>220</v>
      </c>
      <c r="DC21" s="5">
        <v>6</v>
      </c>
      <c r="DD21" s="5">
        <v>0</v>
      </c>
      <c r="DE21" s="5">
        <v>0</v>
      </c>
      <c r="DF21" s="5">
        <v>0</v>
      </c>
      <c r="DG21" s="5">
        <v>49</v>
      </c>
      <c r="DH21" s="12">
        <v>10</v>
      </c>
      <c r="DI21" s="12">
        <v>5</v>
      </c>
      <c r="DJ21" s="12" t="s">
        <v>220</v>
      </c>
      <c r="DK21" s="12">
        <v>4</v>
      </c>
      <c r="DL21" s="12">
        <v>0</v>
      </c>
      <c r="DM21" s="12">
        <v>0</v>
      </c>
      <c r="DN21" s="12">
        <v>0</v>
      </c>
      <c r="DO21" s="12">
        <v>45</v>
      </c>
      <c r="DP21" s="7" t="s">
        <v>34</v>
      </c>
      <c r="DQ21" s="7" t="s">
        <v>34</v>
      </c>
      <c r="DR21" s="7" t="s">
        <v>34</v>
      </c>
      <c r="DS21" s="7" t="s">
        <v>34</v>
      </c>
      <c r="DT21" s="7" t="s">
        <v>34</v>
      </c>
      <c r="DU21" s="7" t="s">
        <v>34</v>
      </c>
      <c r="DV21" s="7" t="s">
        <v>34</v>
      </c>
      <c r="DW21" s="7" t="s">
        <v>34</v>
      </c>
      <c r="DX21" s="7" t="s">
        <v>34</v>
      </c>
      <c r="DY21" s="7" t="s">
        <v>34</v>
      </c>
      <c r="DZ21" s="7" t="s">
        <v>34</v>
      </c>
      <c r="EA21" s="7" t="s">
        <v>34</v>
      </c>
      <c r="EB21" s="7" t="s">
        <v>34</v>
      </c>
      <c r="EC21" s="6" t="s">
        <v>44</v>
      </c>
      <c r="ED21" s="6" t="s">
        <v>44</v>
      </c>
      <c r="EE21" s="6" t="s">
        <v>44</v>
      </c>
      <c r="EF21" s="6"/>
      <c r="EG21" s="63" t="s">
        <v>967</v>
      </c>
      <c r="EH21" s="64"/>
      <c r="EI21" s="57"/>
    </row>
    <row r="22" spans="1:139" x14ac:dyDescent="0.2">
      <c r="A22" s="57">
        <v>138</v>
      </c>
      <c r="B22" s="54" t="s">
        <v>649</v>
      </c>
      <c r="C22" s="81"/>
      <c r="D22" s="81"/>
      <c r="E22" s="81"/>
      <c r="F22" s="81"/>
      <c r="G22" s="81"/>
      <c r="H22" s="81"/>
      <c r="I22" s="93"/>
      <c r="J22" s="93"/>
      <c r="K22" s="93"/>
      <c r="L22" s="93"/>
      <c r="M22" s="93"/>
      <c r="N22" s="159" t="s">
        <v>33</v>
      </c>
      <c r="O22" s="41">
        <v>173075</v>
      </c>
      <c r="P22" s="41">
        <v>963854</v>
      </c>
      <c r="Q22" s="41">
        <v>50969</v>
      </c>
      <c r="R22" s="42">
        <v>2161934</v>
      </c>
      <c r="S22" s="43">
        <v>0.60516972303502325</v>
      </c>
      <c r="T22" s="43">
        <v>8.8472636074921812E-2</v>
      </c>
      <c r="U22" s="43">
        <v>0.29280542329229292</v>
      </c>
      <c r="V22" s="43">
        <v>2.2202342902234756E-3</v>
      </c>
      <c r="W22" s="43">
        <v>1.1331983307538528E-2</v>
      </c>
      <c r="X22" s="112">
        <v>35</v>
      </c>
      <c r="Y22" s="98"/>
      <c r="Z22" s="98"/>
      <c r="AA22" s="98"/>
      <c r="AB22" s="98"/>
      <c r="AC22" s="98"/>
      <c r="AD22" s="98"/>
      <c r="AE22" s="98"/>
      <c r="AF22" s="98"/>
      <c r="AG22" s="93"/>
      <c r="AH22" s="105"/>
      <c r="AI22" s="106"/>
      <c r="AJ22" s="107"/>
      <c r="AK22" s="107"/>
      <c r="AL22" s="108"/>
      <c r="AM22" s="109"/>
      <c r="AN22" s="109"/>
      <c r="AO22" s="108"/>
      <c r="AP22" s="107"/>
      <c r="AQ22" s="110"/>
      <c r="AR22" s="105"/>
      <c r="AS22" s="105"/>
      <c r="AT22" s="105"/>
      <c r="AU22" s="105"/>
      <c r="AV22" s="82"/>
      <c r="AW22" s="82"/>
      <c r="AX22" s="82"/>
      <c r="AY22" s="82"/>
      <c r="AZ22" s="82"/>
      <c r="BA22" s="82"/>
      <c r="BB22" s="82"/>
      <c r="BC22" s="82"/>
      <c r="BD22" s="82"/>
      <c r="BE22" s="82"/>
      <c r="BF22" s="85"/>
      <c r="BG22" s="83"/>
      <c r="BH22" s="83"/>
      <c r="BI22" s="84"/>
      <c r="BJ22" s="83"/>
      <c r="BK22" s="83"/>
      <c r="BL22" s="83"/>
      <c r="BM22" s="83"/>
      <c r="BN22" s="83"/>
      <c r="BO22" s="83"/>
      <c r="BP22" s="83"/>
      <c r="BQ22" s="83"/>
      <c r="BR22" s="83"/>
      <c r="BS22" s="85"/>
      <c r="BT22" s="85"/>
      <c r="BU22" s="85"/>
      <c r="BV22" s="85"/>
      <c r="BW22" s="85"/>
      <c r="BX22" s="85"/>
      <c r="BY22" s="85"/>
      <c r="BZ22" s="85"/>
      <c r="CA22" s="85"/>
      <c r="CB22" s="85"/>
      <c r="CC22" s="86"/>
      <c r="CD22" s="86"/>
      <c r="CE22" s="87"/>
      <c r="CF22" s="87"/>
      <c r="CG22" s="87"/>
      <c r="CH22" s="87"/>
      <c r="CI22" s="87"/>
      <c r="CJ22" s="87"/>
      <c r="CK22" s="87"/>
      <c r="CL22" s="83"/>
      <c r="CM22" s="88"/>
      <c r="CN22" s="88"/>
      <c r="CO22" s="88"/>
      <c r="CP22" s="88"/>
      <c r="CQ22" s="88"/>
      <c r="CR22" s="88"/>
      <c r="CS22" s="88"/>
      <c r="CT22" s="88"/>
      <c r="CU22" s="85"/>
      <c r="CV22" s="89"/>
      <c r="CW22" s="90"/>
      <c r="CX22" s="90"/>
      <c r="CY22" s="83"/>
      <c r="CZ22" s="91"/>
      <c r="DA22" s="91"/>
      <c r="DB22" s="91"/>
      <c r="DC22" s="91"/>
      <c r="DD22" s="91"/>
      <c r="DE22" s="91"/>
      <c r="DF22" s="91"/>
      <c r="DG22" s="91"/>
      <c r="DH22" s="92"/>
      <c r="DI22" s="92"/>
      <c r="DJ22" s="92"/>
      <c r="DK22" s="92"/>
      <c r="DL22" s="92"/>
      <c r="DM22" s="92"/>
      <c r="DN22" s="92"/>
      <c r="DO22" s="92"/>
      <c r="DP22" s="87"/>
      <c r="DQ22" s="87"/>
      <c r="DR22" s="87"/>
      <c r="DS22" s="87"/>
      <c r="DT22" s="87"/>
      <c r="DU22" s="87"/>
      <c r="DV22" s="87"/>
      <c r="DW22" s="87"/>
      <c r="DX22" s="87"/>
      <c r="DY22" s="87"/>
      <c r="DZ22" s="87"/>
      <c r="EA22" s="87"/>
      <c r="EB22" s="87"/>
      <c r="EC22" s="93"/>
      <c r="ED22" s="93"/>
      <c r="EE22" s="93"/>
      <c r="EF22" s="93"/>
      <c r="EG22" s="78"/>
      <c r="EH22" s="79"/>
      <c r="EI22" s="57"/>
    </row>
    <row r="23" spans="1:139" x14ac:dyDescent="0.2">
      <c r="A23" s="57">
        <v>139</v>
      </c>
      <c r="B23" s="54" t="s">
        <v>650</v>
      </c>
      <c r="C23" s="81"/>
      <c r="D23" s="81"/>
      <c r="E23" s="81"/>
      <c r="F23" s="81"/>
      <c r="G23" s="81"/>
      <c r="H23" s="81"/>
      <c r="I23" s="93"/>
      <c r="J23" s="93"/>
      <c r="K23" s="93"/>
      <c r="L23" s="93"/>
      <c r="M23" s="93"/>
      <c r="N23" s="159" t="s">
        <v>33</v>
      </c>
      <c r="O23" s="41">
        <v>57270</v>
      </c>
      <c r="P23" s="41">
        <v>317226</v>
      </c>
      <c r="Q23" s="41">
        <v>23927</v>
      </c>
      <c r="R23" s="42">
        <v>1125525</v>
      </c>
      <c r="S23" s="43">
        <v>0.61775171586592925</v>
      </c>
      <c r="T23" s="43">
        <v>0.10540592168099332</v>
      </c>
      <c r="U23" s="43">
        <v>0.27684236245307747</v>
      </c>
      <c r="V23" s="43">
        <v>0</v>
      </c>
      <c r="W23" s="43">
        <v>0</v>
      </c>
      <c r="X23" s="112">
        <v>29</v>
      </c>
      <c r="Y23" s="98"/>
      <c r="Z23" s="98"/>
      <c r="AA23" s="98"/>
      <c r="AB23" s="98"/>
      <c r="AC23" s="98"/>
      <c r="AD23" s="98"/>
      <c r="AE23" s="98"/>
      <c r="AF23" s="98"/>
      <c r="AG23" s="93"/>
      <c r="AH23" s="105"/>
      <c r="AI23" s="106"/>
      <c r="AJ23" s="107"/>
      <c r="AK23" s="107"/>
      <c r="AL23" s="108"/>
      <c r="AM23" s="109"/>
      <c r="AN23" s="109"/>
      <c r="AO23" s="108"/>
      <c r="AP23" s="107"/>
      <c r="AQ23" s="110"/>
      <c r="AR23" s="105"/>
      <c r="AS23" s="105"/>
      <c r="AT23" s="105"/>
      <c r="AU23" s="105"/>
      <c r="AV23" s="82"/>
      <c r="AW23" s="82"/>
      <c r="AX23" s="82"/>
      <c r="AY23" s="82"/>
      <c r="AZ23" s="82"/>
      <c r="BA23" s="82"/>
      <c r="BB23" s="82"/>
      <c r="BC23" s="82"/>
      <c r="BD23" s="82"/>
      <c r="BE23" s="82"/>
      <c r="BF23" s="85"/>
      <c r="BG23" s="83"/>
      <c r="BH23" s="83"/>
      <c r="BI23" s="84"/>
      <c r="BJ23" s="83"/>
      <c r="BK23" s="83"/>
      <c r="BL23" s="83"/>
      <c r="BM23" s="83"/>
      <c r="BN23" s="83"/>
      <c r="BO23" s="83"/>
      <c r="BP23" s="83"/>
      <c r="BQ23" s="83"/>
      <c r="BR23" s="83"/>
      <c r="BS23" s="85"/>
      <c r="BT23" s="85"/>
      <c r="BU23" s="85"/>
      <c r="BV23" s="85"/>
      <c r="BW23" s="85"/>
      <c r="BX23" s="85"/>
      <c r="BY23" s="85"/>
      <c r="BZ23" s="85"/>
      <c r="CA23" s="85"/>
      <c r="CB23" s="85"/>
      <c r="CC23" s="86"/>
      <c r="CD23" s="86"/>
      <c r="CE23" s="87"/>
      <c r="CF23" s="87"/>
      <c r="CG23" s="87"/>
      <c r="CH23" s="87"/>
      <c r="CI23" s="87"/>
      <c r="CJ23" s="87"/>
      <c r="CK23" s="87"/>
      <c r="CL23" s="83"/>
      <c r="CM23" s="88"/>
      <c r="CN23" s="88"/>
      <c r="CO23" s="88"/>
      <c r="CP23" s="88"/>
      <c r="CQ23" s="88"/>
      <c r="CR23" s="88"/>
      <c r="CS23" s="88"/>
      <c r="CT23" s="88"/>
      <c r="CU23" s="85"/>
      <c r="CV23" s="89"/>
      <c r="CW23" s="90"/>
      <c r="CX23" s="90"/>
      <c r="CY23" s="83"/>
      <c r="CZ23" s="91"/>
      <c r="DA23" s="91"/>
      <c r="DB23" s="91"/>
      <c r="DC23" s="91"/>
      <c r="DD23" s="91"/>
      <c r="DE23" s="91"/>
      <c r="DF23" s="91"/>
      <c r="DG23" s="91"/>
      <c r="DH23" s="92"/>
      <c r="DI23" s="92"/>
      <c r="DJ23" s="92"/>
      <c r="DK23" s="92"/>
      <c r="DL23" s="92"/>
      <c r="DM23" s="92"/>
      <c r="DN23" s="92"/>
      <c r="DO23" s="92"/>
      <c r="DP23" s="87"/>
      <c r="DQ23" s="87"/>
      <c r="DR23" s="87"/>
      <c r="DS23" s="87"/>
      <c r="DT23" s="87"/>
      <c r="DU23" s="87"/>
      <c r="DV23" s="87"/>
      <c r="DW23" s="87"/>
      <c r="DX23" s="87"/>
      <c r="DY23" s="87"/>
      <c r="DZ23" s="87"/>
      <c r="EA23" s="87"/>
      <c r="EB23" s="87"/>
      <c r="EC23" s="93"/>
      <c r="ED23" s="93"/>
      <c r="EE23" s="93"/>
      <c r="EF23" s="93"/>
      <c r="EG23" s="78"/>
      <c r="EH23" s="79"/>
      <c r="EI23" s="57"/>
    </row>
    <row r="24" spans="1:139" x14ac:dyDescent="0.2">
      <c r="A24" s="57">
        <v>140</v>
      </c>
      <c r="B24" s="54" t="s">
        <v>651</v>
      </c>
      <c r="C24" s="81"/>
      <c r="D24" s="81"/>
      <c r="E24" s="81"/>
      <c r="F24" s="81"/>
      <c r="G24" s="81"/>
      <c r="H24" s="81"/>
      <c r="I24" s="93"/>
      <c r="J24" s="93"/>
      <c r="K24" s="93"/>
      <c r="L24" s="93"/>
      <c r="M24" s="93"/>
      <c r="N24" s="159" t="s">
        <v>33</v>
      </c>
      <c r="O24" s="41">
        <v>14825</v>
      </c>
      <c r="P24" s="41">
        <v>202455</v>
      </c>
      <c r="Q24" s="41">
        <v>12785</v>
      </c>
      <c r="R24" s="42">
        <v>528951</v>
      </c>
      <c r="S24" s="43">
        <v>0.60579146272528084</v>
      </c>
      <c r="T24" s="43">
        <v>0.11625651525377587</v>
      </c>
      <c r="U24" s="43">
        <v>0.27795202202094332</v>
      </c>
      <c r="V24" s="43">
        <v>0</v>
      </c>
      <c r="W24" s="43">
        <v>0</v>
      </c>
      <c r="X24" s="112">
        <v>29</v>
      </c>
      <c r="Y24" s="65">
        <v>0.3</v>
      </c>
      <c r="Z24" s="65">
        <v>0</v>
      </c>
      <c r="AA24" s="65">
        <v>0.7</v>
      </c>
      <c r="AB24" s="65">
        <v>0</v>
      </c>
      <c r="AC24" s="65">
        <v>0</v>
      </c>
      <c r="AD24" s="65">
        <v>0</v>
      </c>
      <c r="AE24" s="65">
        <v>0</v>
      </c>
      <c r="AF24" s="65">
        <v>0</v>
      </c>
      <c r="AG24" s="34">
        <v>20</v>
      </c>
      <c r="AH24" s="35">
        <v>1</v>
      </c>
      <c r="AI24" s="36">
        <v>1.7</v>
      </c>
      <c r="AJ24" s="37">
        <v>4.75</v>
      </c>
      <c r="AK24" s="37">
        <v>4.7</v>
      </c>
      <c r="AL24" s="38">
        <f t="shared" si="2"/>
        <v>1.0106382978723405</v>
      </c>
      <c r="AM24" s="39">
        <v>114000</v>
      </c>
      <c r="AN24" s="39">
        <v>135000</v>
      </c>
      <c r="AO24" s="38">
        <v>0.84183740740740742</v>
      </c>
      <c r="AP24" s="37">
        <v>2.95</v>
      </c>
      <c r="AQ24" s="40">
        <v>12.45</v>
      </c>
      <c r="AR24" s="35">
        <v>0.45</v>
      </c>
      <c r="AS24" s="35">
        <v>0.55000000000000004</v>
      </c>
      <c r="AT24" s="35">
        <v>0</v>
      </c>
      <c r="AU24" s="35">
        <v>0</v>
      </c>
      <c r="AV24" s="82"/>
      <c r="AW24" s="82"/>
      <c r="AX24" s="82"/>
      <c r="AY24" s="82"/>
      <c r="AZ24" s="82"/>
      <c r="BA24" s="82"/>
      <c r="BB24" s="82"/>
      <c r="BC24" s="82"/>
      <c r="BD24" s="82"/>
      <c r="BE24" s="82"/>
      <c r="BF24" s="85"/>
      <c r="BG24" s="83"/>
      <c r="BH24" s="83"/>
      <c r="BI24" s="84"/>
      <c r="BJ24" s="83"/>
      <c r="BK24" s="83"/>
      <c r="BL24" s="83"/>
      <c r="BM24" s="83"/>
      <c r="BN24" s="83"/>
      <c r="BO24" s="83"/>
      <c r="BP24" s="83"/>
      <c r="BQ24" s="83"/>
      <c r="BR24" s="83"/>
      <c r="BS24" s="85"/>
      <c r="BT24" s="85"/>
      <c r="BU24" s="85"/>
      <c r="BV24" s="85"/>
      <c r="BW24" s="85"/>
      <c r="BX24" s="85"/>
      <c r="BY24" s="85"/>
      <c r="BZ24" s="85"/>
      <c r="CA24" s="85"/>
      <c r="CB24" s="85"/>
      <c r="CC24" s="86"/>
      <c r="CD24" s="86"/>
      <c r="CE24" s="87"/>
      <c r="CF24" s="87"/>
      <c r="CG24" s="87"/>
      <c r="CH24" s="87"/>
      <c r="CI24" s="87"/>
      <c r="CJ24" s="87"/>
      <c r="CK24" s="87"/>
      <c r="CL24" s="83"/>
      <c r="CM24" s="88"/>
      <c r="CN24" s="88"/>
      <c r="CO24" s="88"/>
      <c r="CP24" s="88"/>
      <c r="CQ24" s="88"/>
      <c r="CR24" s="88"/>
      <c r="CS24" s="88"/>
      <c r="CT24" s="88"/>
      <c r="CU24" s="85"/>
      <c r="CV24" s="89"/>
      <c r="CW24" s="90"/>
      <c r="CX24" s="90"/>
      <c r="CY24" s="83"/>
      <c r="CZ24" s="91"/>
      <c r="DA24" s="91"/>
      <c r="DB24" s="91"/>
      <c r="DC24" s="91"/>
      <c r="DD24" s="91"/>
      <c r="DE24" s="91"/>
      <c r="DF24" s="91"/>
      <c r="DG24" s="91"/>
      <c r="DH24" s="92"/>
      <c r="DI24" s="92"/>
      <c r="DJ24" s="92"/>
      <c r="DK24" s="92"/>
      <c r="DL24" s="92"/>
      <c r="DM24" s="92"/>
      <c r="DN24" s="92"/>
      <c r="DO24" s="92"/>
      <c r="DP24" s="87"/>
      <c r="DQ24" s="87"/>
      <c r="DR24" s="87"/>
      <c r="DS24" s="87"/>
      <c r="DT24" s="87"/>
      <c r="DU24" s="87"/>
      <c r="DV24" s="87"/>
      <c r="DW24" s="87"/>
      <c r="DX24" s="87"/>
      <c r="DY24" s="87"/>
      <c r="DZ24" s="87"/>
      <c r="EA24" s="87"/>
      <c r="EB24" s="87"/>
      <c r="EC24" s="93"/>
      <c r="ED24" s="93"/>
      <c r="EE24" s="93"/>
      <c r="EF24" s="93"/>
      <c r="EG24" s="78"/>
      <c r="EH24" s="79"/>
      <c r="EI24" s="57"/>
    </row>
    <row r="25" spans="1:139" x14ac:dyDescent="0.2">
      <c r="A25" s="57">
        <v>146</v>
      </c>
      <c r="B25" s="3" t="s">
        <v>666</v>
      </c>
      <c r="C25" s="2" t="s">
        <v>377</v>
      </c>
      <c r="D25" s="2" t="s">
        <v>378</v>
      </c>
      <c r="E25" s="2" t="s">
        <v>379</v>
      </c>
      <c r="F25" s="2" t="s">
        <v>380</v>
      </c>
      <c r="G25" s="2" t="s">
        <v>701</v>
      </c>
      <c r="H25" s="2" t="s">
        <v>381</v>
      </c>
      <c r="I25" s="6" t="s">
        <v>575</v>
      </c>
      <c r="J25" s="6" t="s">
        <v>555</v>
      </c>
      <c r="K25" s="6" t="s">
        <v>44</v>
      </c>
      <c r="L25" s="6" t="s">
        <v>44</v>
      </c>
      <c r="M25" s="6" t="s">
        <v>33</v>
      </c>
      <c r="N25" s="158" t="s">
        <v>44</v>
      </c>
      <c r="O25" s="29">
        <v>208916</v>
      </c>
      <c r="P25" s="29">
        <v>1367210</v>
      </c>
      <c r="Q25" s="29">
        <v>61834</v>
      </c>
      <c r="R25" s="30">
        <v>2940355</v>
      </c>
      <c r="S25" s="22">
        <v>0.80678455492619083</v>
      </c>
      <c r="T25" s="22">
        <v>9.4967104312234402E-2</v>
      </c>
      <c r="U25" s="22">
        <v>9.0125171960528577E-2</v>
      </c>
      <c r="V25" s="22">
        <v>8.1231688010461323E-3</v>
      </c>
      <c r="W25" s="22">
        <v>0</v>
      </c>
      <c r="X25" s="111">
        <v>47</v>
      </c>
      <c r="Y25" s="65">
        <v>0.12903225806451613</v>
      </c>
      <c r="Z25" s="65">
        <v>0.11290322580645161</v>
      </c>
      <c r="AA25" s="65">
        <v>0.59677419354838712</v>
      </c>
      <c r="AB25" s="65">
        <v>0.16129032258064516</v>
      </c>
      <c r="AC25" s="65">
        <v>0</v>
      </c>
      <c r="AD25" s="65">
        <v>0</v>
      </c>
      <c r="AE25" s="65">
        <v>0</v>
      </c>
      <c r="AF25" s="65">
        <v>0</v>
      </c>
      <c r="AG25" s="6">
        <v>58</v>
      </c>
      <c r="AH25" s="16">
        <v>0.93548387096774188</v>
      </c>
      <c r="AI25" s="17">
        <v>1.8103448275862069</v>
      </c>
      <c r="AJ25" s="18">
        <v>3.870967741935484</v>
      </c>
      <c r="AK25" s="18">
        <v>4.806451612903226</v>
      </c>
      <c r="AL25" s="15">
        <f t="shared" si="2"/>
        <v>0.80536912751677847</v>
      </c>
      <c r="AM25" s="19">
        <v>96000</v>
      </c>
      <c r="AN25" s="19">
        <v>131000</v>
      </c>
      <c r="AO25" s="15">
        <v>0.73641005059704523</v>
      </c>
      <c r="AP25" s="18">
        <v>4.806451612903226</v>
      </c>
      <c r="AQ25" s="20">
        <v>12.396551724137931</v>
      </c>
      <c r="AR25" s="16">
        <v>0.46774193548387094</v>
      </c>
      <c r="AS25" s="16">
        <v>0.45161290322580644</v>
      </c>
      <c r="AT25" s="16">
        <v>3.2258064516129031E-2</v>
      </c>
      <c r="AU25" s="16">
        <v>4.8387096774193547E-2</v>
      </c>
      <c r="AV25" s="8" t="s">
        <v>44</v>
      </c>
      <c r="AW25" s="8" t="s">
        <v>44</v>
      </c>
      <c r="AX25" s="8" t="s">
        <v>44</v>
      </c>
      <c r="AY25" s="8"/>
      <c r="AZ25" s="8"/>
      <c r="BA25" s="8" t="s">
        <v>44</v>
      </c>
      <c r="BB25" s="8" t="s">
        <v>44</v>
      </c>
      <c r="BC25" s="8" t="s">
        <v>44</v>
      </c>
      <c r="BD25" s="8" t="s">
        <v>44</v>
      </c>
      <c r="BE25" s="8"/>
      <c r="BF25" s="10"/>
      <c r="BG25" s="24" t="s">
        <v>776</v>
      </c>
      <c r="BH25" s="24">
        <v>112</v>
      </c>
      <c r="BI25" s="21">
        <v>0.66666666666666663</v>
      </c>
      <c r="BJ25" s="24">
        <v>17</v>
      </c>
      <c r="BK25" s="23">
        <v>0.20833333333333334</v>
      </c>
      <c r="BL25" s="23">
        <v>0.91666666666666663</v>
      </c>
      <c r="BM25" s="23">
        <v>0.20833333333333334</v>
      </c>
      <c r="BN25" s="23">
        <v>0.91666666666666663</v>
      </c>
      <c r="BO25" s="23">
        <v>0.29166666666666669</v>
      </c>
      <c r="BP25" s="23">
        <v>0.70833333333333337</v>
      </c>
      <c r="BQ25" s="23">
        <v>0.20833333333333334</v>
      </c>
      <c r="BR25" s="23">
        <v>0.91666666666666663</v>
      </c>
      <c r="BS25" s="10" t="s">
        <v>34</v>
      </c>
      <c r="BT25" s="10" t="s">
        <v>34</v>
      </c>
      <c r="BU25" s="10" t="s">
        <v>91</v>
      </c>
      <c r="BV25" s="10" t="s">
        <v>91</v>
      </c>
      <c r="BW25" s="10" t="s">
        <v>91</v>
      </c>
      <c r="BX25" s="10" t="s">
        <v>91</v>
      </c>
      <c r="BY25" s="10" t="s">
        <v>34</v>
      </c>
      <c r="BZ25" s="10" t="s">
        <v>34</v>
      </c>
      <c r="CA25" s="10" t="s">
        <v>91</v>
      </c>
      <c r="CB25" s="10" t="s">
        <v>34</v>
      </c>
      <c r="CC25" s="11" t="s">
        <v>44</v>
      </c>
      <c r="CD25" s="11" t="s">
        <v>44</v>
      </c>
      <c r="CE25" s="7"/>
      <c r="CF25" s="7" t="s">
        <v>44</v>
      </c>
      <c r="CG25" s="7"/>
      <c r="CH25" s="7"/>
      <c r="CI25" s="7" t="s">
        <v>44</v>
      </c>
      <c r="CJ25" s="7"/>
      <c r="CK25" s="7"/>
      <c r="CL25" s="24" t="s">
        <v>44</v>
      </c>
      <c r="CM25" s="26">
        <v>0.36</v>
      </c>
      <c r="CN25" s="26">
        <v>0</v>
      </c>
      <c r="CO25" s="26">
        <v>0</v>
      </c>
      <c r="CP25" s="26">
        <v>0.1</v>
      </c>
      <c r="CQ25" s="26">
        <v>0.06</v>
      </c>
      <c r="CR25" s="26">
        <v>0.21</v>
      </c>
      <c r="CS25" s="26">
        <v>0.27</v>
      </c>
      <c r="CT25" s="26">
        <v>0</v>
      </c>
      <c r="CU25" s="10" t="s">
        <v>44</v>
      </c>
      <c r="CV25" s="27">
        <v>2011</v>
      </c>
      <c r="CW25" s="4" t="s">
        <v>33</v>
      </c>
      <c r="CX25" s="4"/>
      <c r="CY25" s="21">
        <v>0.05</v>
      </c>
      <c r="CZ25" s="5">
        <v>4</v>
      </c>
      <c r="DA25" s="5">
        <v>5</v>
      </c>
      <c r="DB25" s="5">
        <v>10</v>
      </c>
      <c r="DC25" s="5">
        <v>2</v>
      </c>
      <c r="DD25" s="5">
        <v>0</v>
      </c>
      <c r="DE25" s="5">
        <v>0</v>
      </c>
      <c r="DF25" s="5">
        <v>0</v>
      </c>
      <c r="DG25" s="5">
        <v>21</v>
      </c>
      <c r="DH25" s="12">
        <v>4</v>
      </c>
      <c r="DI25" s="12">
        <v>0</v>
      </c>
      <c r="DJ25" s="12">
        <v>15</v>
      </c>
      <c r="DK25" s="12">
        <v>4</v>
      </c>
      <c r="DL25" s="12">
        <v>0</v>
      </c>
      <c r="DM25" s="12">
        <v>0</v>
      </c>
      <c r="DN25" s="12">
        <v>0</v>
      </c>
      <c r="DO25" s="12">
        <v>23</v>
      </c>
      <c r="DP25" s="7" t="s">
        <v>35</v>
      </c>
      <c r="DQ25" s="7" t="s">
        <v>35</v>
      </c>
      <c r="DR25" s="7" t="s">
        <v>34</v>
      </c>
      <c r="DS25" s="7" t="s">
        <v>34</v>
      </c>
      <c r="DT25" s="7" t="s">
        <v>34</v>
      </c>
      <c r="DU25" s="7" t="s">
        <v>34</v>
      </c>
      <c r="DV25" s="7" t="s">
        <v>34</v>
      </c>
      <c r="DW25" s="7" t="s">
        <v>34</v>
      </c>
      <c r="DX25" s="7" t="s">
        <v>34</v>
      </c>
      <c r="DY25" s="7" t="s">
        <v>34</v>
      </c>
      <c r="DZ25" s="7" t="s">
        <v>34</v>
      </c>
      <c r="EA25" s="7" t="s">
        <v>34</v>
      </c>
      <c r="EB25" s="7" t="s">
        <v>34</v>
      </c>
      <c r="EC25" s="6" t="s">
        <v>44</v>
      </c>
      <c r="ED25" s="6" t="s">
        <v>44</v>
      </c>
      <c r="EE25" s="6" t="s">
        <v>44</v>
      </c>
      <c r="EF25" s="6"/>
      <c r="EG25" s="63" t="s">
        <v>975</v>
      </c>
      <c r="EH25" s="64" t="s">
        <v>976</v>
      </c>
      <c r="EI25" s="57"/>
    </row>
    <row r="26" spans="1:139" x14ac:dyDescent="0.2">
      <c r="A26" s="57">
        <v>147</v>
      </c>
      <c r="B26" s="54" t="s">
        <v>648</v>
      </c>
      <c r="C26" s="81"/>
      <c r="D26" s="81"/>
      <c r="E26" s="81"/>
      <c r="F26" s="81"/>
      <c r="G26" s="81"/>
      <c r="H26" s="81"/>
      <c r="I26" s="93"/>
      <c r="J26" s="93"/>
      <c r="K26" s="93"/>
      <c r="L26" s="93"/>
      <c r="M26" s="93"/>
      <c r="N26" s="159" t="s">
        <v>33</v>
      </c>
      <c r="O26" s="41">
        <v>326036</v>
      </c>
      <c r="P26" s="41">
        <v>666507</v>
      </c>
      <c r="Q26" s="41">
        <v>41059</v>
      </c>
      <c r="R26" s="42">
        <v>1820733</v>
      </c>
      <c r="S26" s="97"/>
      <c r="T26" s="97"/>
      <c r="U26" s="97"/>
      <c r="V26" s="97"/>
      <c r="W26" s="97"/>
      <c r="X26" s="112">
        <v>12</v>
      </c>
      <c r="Y26" s="98"/>
      <c r="Z26" s="98"/>
      <c r="AA26" s="98"/>
      <c r="AB26" s="98"/>
      <c r="AC26" s="98"/>
      <c r="AD26" s="98"/>
      <c r="AE26" s="98"/>
      <c r="AF26" s="98"/>
      <c r="AG26" s="93"/>
      <c r="AH26" s="105"/>
      <c r="AI26" s="106"/>
      <c r="AJ26" s="107"/>
      <c r="AK26" s="107"/>
      <c r="AL26" s="108"/>
      <c r="AM26" s="109"/>
      <c r="AN26" s="109"/>
      <c r="AO26" s="108"/>
      <c r="AP26" s="107"/>
      <c r="AQ26" s="110"/>
      <c r="AR26" s="105"/>
      <c r="AS26" s="105"/>
      <c r="AT26" s="105"/>
      <c r="AU26" s="105"/>
      <c r="AV26" s="82"/>
      <c r="AW26" s="82"/>
      <c r="AX26" s="82"/>
      <c r="AY26" s="82"/>
      <c r="AZ26" s="82"/>
      <c r="BA26" s="82"/>
      <c r="BB26" s="82"/>
      <c r="BC26" s="82"/>
      <c r="BD26" s="82"/>
      <c r="BE26" s="82"/>
      <c r="BF26" s="85"/>
      <c r="BG26" s="83"/>
      <c r="BH26" s="83"/>
      <c r="BI26" s="84"/>
      <c r="BJ26" s="83"/>
      <c r="BK26" s="83"/>
      <c r="BL26" s="83"/>
      <c r="BM26" s="83"/>
      <c r="BN26" s="83"/>
      <c r="BO26" s="83"/>
      <c r="BP26" s="83"/>
      <c r="BQ26" s="83"/>
      <c r="BR26" s="83"/>
      <c r="BS26" s="85"/>
      <c r="BT26" s="85"/>
      <c r="BU26" s="85"/>
      <c r="BV26" s="85"/>
      <c r="BW26" s="85"/>
      <c r="BX26" s="85"/>
      <c r="BY26" s="85"/>
      <c r="BZ26" s="85"/>
      <c r="CA26" s="85"/>
      <c r="CB26" s="85"/>
      <c r="CC26" s="86"/>
      <c r="CD26" s="86"/>
      <c r="CE26" s="87"/>
      <c r="CF26" s="87"/>
      <c r="CG26" s="87"/>
      <c r="CH26" s="87"/>
      <c r="CI26" s="87"/>
      <c r="CJ26" s="87"/>
      <c r="CK26" s="87"/>
      <c r="CL26" s="83"/>
      <c r="CM26" s="88"/>
      <c r="CN26" s="88"/>
      <c r="CO26" s="88"/>
      <c r="CP26" s="88"/>
      <c r="CQ26" s="88"/>
      <c r="CR26" s="88"/>
      <c r="CS26" s="88"/>
      <c r="CT26" s="88"/>
      <c r="CU26" s="85"/>
      <c r="CV26" s="89"/>
      <c r="CW26" s="90"/>
      <c r="CX26" s="90"/>
      <c r="CY26" s="83"/>
      <c r="CZ26" s="91"/>
      <c r="DA26" s="91"/>
      <c r="DB26" s="91"/>
      <c r="DC26" s="91"/>
      <c r="DD26" s="91"/>
      <c r="DE26" s="91"/>
      <c r="DF26" s="91"/>
      <c r="DG26" s="91"/>
      <c r="DH26" s="92"/>
      <c r="DI26" s="92"/>
      <c r="DJ26" s="92"/>
      <c r="DK26" s="92"/>
      <c r="DL26" s="92"/>
      <c r="DM26" s="92"/>
      <c r="DN26" s="92"/>
      <c r="DO26" s="92"/>
      <c r="DP26" s="87"/>
      <c r="DQ26" s="87"/>
      <c r="DR26" s="87"/>
      <c r="DS26" s="87"/>
      <c r="DT26" s="87"/>
      <c r="DU26" s="87"/>
      <c r="DV26" s="87"/>
      <c r="DW26" s="87"/>
      <c r="DX26" s="87"/>
      <c r="DY26" s="87"/>
      <c r="DZ26" s="87"/>
      <c r="EA26" s="87"/>
      <c r="EB26" s="87"/>
      <c r="EC26" s="93"/>
      <c r="ED26" s="93"/>
      <c r="EE26" s="93"/>
      <c r="EF26" s="93"/>
      <c r="EG26" s="78"/>
      <c r="EH26" s="79"/>
      <c r="EI26" s="57"/>
    </row>
    <row r="27" spans="1:139" x14ac:dyDescent="0.2">
      <c r="A27" s="57"/>
      <c r="B27" s="57"/>
      <c r="C27" s="58"/>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9"/>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row>
    <row r="28" spans="1:139" x14ac:dyDescent="0.2">
      <c r="A28" s="57"/>
      <c r="B28" s="160" t="s">
        <v>1081</v>
      </c>
      <c r="C28" s="58"/>
      <c r="D28" s="57"/>
      <c r="E28" s="57"/>
      <c r="F28" s="57"/>
      <c r="G28" s="57"/>
      <c r="H28" s="57"/>
      <c r="I28" s="57"/>
      <c r="J28" s="57"/>
      <c r="K28" s="57"/>
      <c r="L28" s="57"/>
      <c r="M28" s="57"/>
      <c r="N28" s="57"/>
      <c r="O28" s="161">
        <f>SUM(O3:O26)</f>
        <v>11849931</v>
      </c>
      <c r="P28" s="161">
        <f>SUM(P3:P26)</f>
        <v>20681387</v>
      </c>
      <c r="Q28" s="161">
        <f>SUM(Q3:Q26)</f>
        <v>1208412</v>
      </c>
      <c r="R28" s="164">
        <f>SUM(R3:R26)</f>
        <v>67112088</v>
      </c>
      <c r="S28" s="161"/>
      <c r="T28" s="161"/>
      <c r="U28" s="161"/>
      <c r="V28" s="161"/>
      <c r="W28" s="161"/>
      <c r="X28" s="161">
        <f>SUM(X3:X26)</f>
        <v>817</v>
      </c>
      <c r="Y28" s="161"/>
      <c r="Z28" s="161"/>
      <c r="AA28" s="161"/>
      <c r="AB28" s="161"/>
      <c r="AC28" s="161"/>
      <c r="AD28" s="161"/>
      <c r="AE28" s="161"/>
      <c r="AF28" s="161"/>
      <c r="AG28" s="161">
        <f>SUM(AG3:AG26)</f>
        <v>792</v>
      </c>
      <c r="AH28" s="161"/>
      <c r="AI28" s="161"/>
      <c r="AJ28" s="161"/>
      <c r="AK28" s="161"/>
      <c r="AL28" s="161"/>
      <c r="AM28" s="161">
        <f>SUM(AM3:AM26)</f>
        <v>1394000</v>
      </c>
      <c r="AN28" s="161">
        <f>SUM(AN3:AN26)</f>
        <v>1906000</v>
      </c>
      <c r="AO28" s="161"/>
      <c r="AP28" s="161"/>
      <c r="AQ28" s="161"/>
      <c r="AR28" s="161"/>
      <c r="AS28" s="161"/>
      <c r="AT28" s="161"/>
      <c r="AU28" s="161"/>
      <c r="AV28" s="57"/>
      <c r="AW28" s="57"/>
      <c r="AX28" s="57"/>
      <c r="AY28" s="57"/>
      <c r="AZ28" s="57"/>
      <c r="BA28" s="57"/>
      <c r="BB28" s="57"/>
      <c r="BC28" s="57"/>
      <c r="BD28" s="57"/>
      <c r="BE28" s="57"/>
      <c r="BF28" s="57"/>
      <c r="BG28" s="57"/>
      <c r="BH28" s="161"/>
      <c r="BI28" s="161"/>
      <c r="BJ28" s="161"/>
      <c r="BK28" s="161"/>
      <c r="BL28" s="161"/>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161"/>
      <c r="CN28" s="161"/>
      <c r="CO28" s="161"/>
      <c r="CP28" s="161"/>
      <c r="CQ28" s="161"/>
      <c r="CR28" s="161"/>
      <c r="CS28" s="161"/>
      <c r="CT28" s="161"/>
      <c r="CU28" s="57"/>
      <c r="CV28" s="59"/>
      <c r="CW28" s="57"/>
      <c r="CX28" s="57"/>
      <c r="CY28" s="161"/>
      <c r="CZ28" s="161">
        <f t="shared" ref="CZ28:DO28" si="3">SUM(CZ3:CZ26)</f>
        <v>27</v>
      </c>
      <c r="DA28" s="161">
        <f t="shared" si="3"/>
        <v>29</v>
      </c>
      <c r="DB28" s="161">
        <f t="shared" si="3"/>
        <v>93</v>
      </c>
      <c r="DC28" s="161">
        <f t="shared" si="3"/>
        <v>29</v>
      </c>
      <c r="DD28" s="161">
        <f t="shared" si="3"/>
        <v>0</v>
      </c>
      <c r="DE28" s="161">
        <f t="shared" si="3"/>
        <v>0</v>
      </c>
      <c r="DF28" s="161">
        <f t="shared" si="3"/>
        <v>1</v>
      </c>
      <c r="DG28" s="161">
        <f t="shared" si="3"/>
        <v>205</v>
      </c>
      <c r="DH28" s="161">
        <f t="shared" si="3"/>
        <v>31</v>
      </c>
      <c r="DI28" s="161">
        <f t="shared" si="3"/>
        <v>14</v>
      </c>
      <c r="DJ28" s="161">
        <f t="shared" si="3"/>
        <v>113</v>
      </c>
      <c r="DK28" s="161">
        <f t="shared" si="3"/>
        <v>38</v>
      </c>
      <c r="DL28" s="161">
        <f t="shared" si="3"/>
        <v>0</v>
      </c>
      <c r="DM28" s="161">
        <f t="shared" si="3"/>
        <v>2</v>
      </c>
      <c r="DN28" s="161">
        <f t="shared" si="3"/>
        <v>11</v>
      </c>
      <c r="DO28" s="161">
        <f t="shared" si="3"/>
        <v>235</v>
      </c>
      <c r="DP28" s="57"/>
      <c r="DQ28" s="57"/>
      <c r="DR28" s="57"/>
      <c r="DS28" s="57"/>
      <c r="DT28" s="57"/>
      <c r="DU28" s="57"/>
      <c r="DV28" s="57"/>
      <c r="DW28" s="57"/>
      <c r="DX28" s="57"/>
      <c r="DY28" s="57"/>
      <c r="DZ28" s="57"/>
      <c r="EA28" s="57"/>
      <c r="EB28" s="57"/>
      <c r="EC28" s="57"/>
      <c r="ED28" s="57"/>
      <c r="EE28" s="57"/>
      <c r="EF28" s="57"/>
      <c r="EG28" s="57"/>
      <c r="EH28" s="57"/>
      <c r="EI28" s="57"/>
    </row>
    <row r="29" spans="1:139" x14ac:dyDescent="0.2">
      <c r="A29" s="57"/>
      <c r="B29" s="160" t="s">
        <v>1083</v>
      </c>
      <c r="C29" s="58"/>
      <c r="D29" s="57"/>
      <c r="E29" s="57"/>
      <c r="F29" s="57"/>
      <c r="G29" s="57"/>
      <c r="H29" s="57"/>
      <c r="I29" s="57"/>
      <c r="J29" s="57"/>
      <c r="K29" s="57"/>
      <c r="L29" s="57"/>
      <c r="M29" s="57"/>
      <c r="N29" s="57"/>
      <c r="O29" s="57">
        <f t="shared" ref="O29:AU29" si="4">COUNT(O3:O26)</f>
        <v>24</v>
      </c>
      <c r="P29" s="57">
        <f t="shared" si="4"/>
        <v>24</v>
      </c>
      <c r="Q29" s="57">
        <f t="shared" si="4"/>
        <v>24</v>
      </c>
      <c r="R29" s="57">
        <f t="shared" si="4"/>
        <v>24</v>
      </c>
      <c r="S29" s="57">
        <f t="shared" si="4"/>
        <v>23</v>
      </c>
      <c r="T29" s="57">
        <f t="shared" si="4"/>
        <v>23</v>
      </c>
      <c r="U29" s="57">
        <f t="shared" si="4"/>
        <v>23</v>
      </c>
      <c r="V29" s="57">
        <f t="shared" si="4"/>
        <v>23</v>
      </c>
      <c r="W29" s="57">
        <f t="shared" si="4"/>
        <v>23</v>
      </c>
      <c r="X29" s="57">
        <f t="shared" si="4"/>
        <v>23</v>
      </c>
      <c r="Y29" s="57">
        <f t="shared" si="4"/>
        <v>12</v>
      </c>
      <c r="Z29" s="57">
        <f t="shared" si="4"/>
        <v>12</v>
      </c>
      <c r="AA29" s="57">
        <f t="shared" si="4"/>
        <v>12</v>
      </c>
      <c r="AB29" s="57">
        <f t="shared" si="4"/>
        <v>12</v>
      </c>
      <c r="AC29" s="57">
        <f t="shared" si="4"/>
        <v>12</v>
      </c>
      <c r="AD29" s="57">
        <f t="shared" si="4"/>
        <v>12</v>
      </c>
      <c r="AE29" s="57">
        <f t="shared" si="4"/>
        <v>12</v>
      </c>
      <c r="AF29" s="57">
        <f t="shared" ref="AF29" si="5">COUNT(AF3:AF26)</f>
        <v>12</v>
      </c>
      <c r="AG29" s="57">
        <f t="shared" si="4"/>
        <v>12</v>
      </c>
      <c r="AH29" s="57">
        <f t="shared" si="4"/>
        <v>12</v>
      </c>
      <c r="AI29" s="57">
        <f t="shared" si="4"/>
        <v>12</v>
      </c>
      <c r="AJ29" s="57">
        <f t="shared" si="4"/>
        <v>12</v>
      </c>
      <c r="AK29" s="57">
        <f t="shared" si="4"/>
        <v>12</v>
      </c>
      <c r="AL29" s="57">
        <f t="shared" si="4"/>
        <v>12</v>
      </c>
      <c r="AM29" s="57">
        <f t="shared" si="4"/>
        <v>12</v>
      </c>
      <c r="AN29" s="57">
        <f t="shared" si="4"/>
        <v>12</v>
      </c>
      <c r="AO29" s="57">
        <f t="shared" si="4"/>
        <v>12</v>
      </c>
      <c r="AP29" s="57">
        <f t="shared" si="4"/>
        <v>12</v>
      </c>
      <c r="AQ29" s="57">
        <f t="shared" si="4"/>
        <v>12</v>
      </c>
      <c r="AR29" s="57">
        <f t="shared" si="4"/>
        <v>12</v>
      </c>
      <c r="AS29" s="57">
        <f t="shared" si="4"/>
        <v>12</v>
      </c>
      <c r="AT29" s="57">
        <f t="shared" si="4"/>
        <v>12</v>
      </c>
      <c r="AU29" s="57">
        <f t="shared" si="4"/>
        <v>12</v>
      </c>
      <c r="AV29" s="57"/>
      <c r="AW29" s="57"/>
      <c r="AX29" s="57"/>
      <c r="AY29" s="57"/>
      <c r="AZ29" s="57"/>
      <c r="BA29" s="57"/>
      <c r="BB29" s="57"/>
      <c r="BC29" s="57"/>
      <c r="BD29" s="57"/>
      <c r="BE29" s="57"/>
      <c r="BF29" s="57"/>
      <c r="BG29" s="57"/>
      <c r="BH29" s="57">
        <f>COUNT(BH3:BH26)</f>
        <v>12</v>
      </c>
      <c r="BI29" s="57">
        <f>COUNT(BI3:BI26)</f>
        <v>12</v>
      </c>
      <c r="BJ29" s="57">
        <f>COUNT(BJ3:BJ26)</f>
        <v>12</v>
      </c>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f t="shared" ref="CM29:CT29" si="6">COUNT(CM3:CM26)</f>
        <v>12</v>
      </c>
      <c r="CN29" s="57">
        <f t="shared" si="6"/>
        <v>12</v>
      </c>
      <c r="CO29" s="57">
        <f t="shared" si="6"/>
        <v>12</v>
      </c>
      <c r="CP29" s="57">
        <f t="shared" si="6"/>
        <v>12</v>
      </c>
      <c r="CQ29" s="57">
        <f t="shared" si="6"/>
        <v>12</v>
      </c>
      <c r="CR29" s="57">
        <f t="shared" si="6"/>
        <v>12</v>
      </c>
      <c r="CS29" s="57">
        <f t="shared" si="6"/>
        <v>12</v>
      </c>
      <c r="CT29" s="57">
        <f t="shared" si="6"/>
        <v>12</v>
      </c>
      <c r="CU29" s="57"/>
      <c r="CV29" s="59"/>
      <c r="CW29" s="57"/>
      <c r="CX29" s="57"/>
      <c r="CY29" s="57">
        <f t="shared" ref="CY29:DO29" si="7">COUNT(CY3:CY26)</f>
        <v>11</v>
      </c>
      <c r="CZ29" s="57">
        <f t="shared" si="7"/>
        <v>12</v>
      </c>
      <c r="DA29" s="57">
        <f t="shared" si="7"/>
        <v>12</v>
      </c>
      <c r="DB29" s="57">
        <f t="shared" si="7"/>
        <v>11</v>
      </c>
      <c r="DC29" s="57">
        <f t="shared" si="7"/>
        <v>12</v>
      </c>
      <c r="DD29" s="57">
        <f t="shared" si="7"/>
        <v>12</v>
      </c>
      <c r="DE29" s="57">
        <f t="shared" si="7"/>
        <v>12</v>
      </c>
      <c r="DF29" s="57">
        <f t="shared" si="7"/>
        <v>12</v>
      </c>
      <c r="DG29" s="57">
        <f t="shared" si="7"/>
        <v>12</v>
      </c>
      <c r="DH29" s="57">
        <f t="shared" si="7"/>
        <v>12</v>
      </c>
      <c r="DI29" s="57">
        <f t="shared" si="7"/>
        <v>12</v>
      </c>
      <c r="DJ29" s="57">
        <f t="shared" si="7"/>
        <v>11</v>
      </c>
      <c r="DK29" s="57">
        <f t="shared" si="7"/>
        <v>12</v>
      </c>
      <c r="DL29" s="57">
        <f t="shared" si="7"/>
        <v>12</v>
      </c>
      <c r="DM29" s="57">
        <f t="shared" si="7"/>
        <v>12</v>
      </c>
      <c r="DN29" s="57">
        <f t="shared" si="7"/>
        <v>12</v>
      </c>
      <c r="DO29" s="57">
        <f t="shared" si="7"/>
        <v>12</v>
      </c>
      <c r="DP29" s="57"/>
      <c r="DQ29" s="57"/>
      <c r="DR29" s="57"/>
      <c r="DS29" s="57"/>
      <c r="DT29" s="57"/>
      <c r="DU29" s="57"/>
      <c r="DV29" s="57"/>
      <c r="DW29" s="57"/>
      <c r="DX29" s="57"/>
      <c r="DY29" s="57"/>
      <c r="DZ29" s="57"/>
      <c r="EA29" s="57"/>
      <c r="EB29" s="57"/>
      <c r="EC29" s="57"/>
      <c r="ED29" s="57"/>
      <c r="EE29" s="57"/>
      <c r="EF29" s="57"/>
      <c r="EG29" s="57"/>
      <c r="EH29" s="57"/>
      <c r="EI29" s="57"/>
    </row>
    <row r="30" spans="1:139" x14ac:dyDescent="0.2">
      <c r="A30" s="57"/>
      <c r="B30" s="160" t="s">
        <v>1079</v>
      </c>
      <c r="C30" s="58"/>
      <c r="D30" s="57"/>
      <c r="E30" s="57"/>
      <c r="F30" s="57"/>
      <c r="G30" s="57"/>
      <c r="H30" s="57"/>
      <c r="I30" s="57"/>
      <c r="J30" s="57"/>
      <c r="K30" s="57"/>
      <c r="L30" s="57"/>
      <c r="M30" s="57"/>
      <c r="N30" s="57"/>
      <c r="O30" s="161">
        <f t="shared" ref="O30:AU30" si="8">MIN(O3:O26)</f>
        <v>14825</v>
      </c>
      <c r="P30" s="161">
        <f t="shared" si="8"/>
        <v>158373</v>
      </c>
      <c r="Q30" s="161">
        <f t="shared" si="8"/>
        <v>7621</v>
      </c>
      <c r="R30" s="164">
        <f t="shared" si="8"/>
        <v>528951</v>
      </c>
      <c r="S30" s="163">
        <f t="shared" si="8"/>
        <v>0.20243328759105675</v>
      </c>
      <c r="T30" s="163">
        <f t="shared" si="8"/>
        <v>0</v>
      </c>
      <c r="U30" s="163">
        <f t="shared" si="8"/>
        <v>0</v>
      </c>
      <c r="V30" s="163">
        <f t="shared" si="8"/>
        <v>0</v>
      </c>
      <c r="W30" s="163">
        <f t="shared" si="8"/>
        <v>0</v>
      </c>
      <c r="X30" s="161">
        <f t="shared" si="8"/>
        <v>8</v>
      </c>
      <c r="Y30" s="163">
        <f t="shared" si="8"/>
        <v>0</v>
      </c>
      <c r="Z30" s="163">
        <f t="shared" si="8"/>
        <v>0</v>
      </c>
      <c r="AA30" s="163">
        <f t="shared" si="8"/>
        <v>0.13636363636363635</v>
      </c>
      <c r="AB30" s="163">
        <f t="shared" si="8"/>
        <v>0</v>
      </c>
      <c r="AC30" s="163">
        <f t="shared" si="8"/>
        <v>0</v>
      </c>
      <c r="AD30" s="163">
        <f t="shared" si="8"/>
        <v>0</v>
      </c>
      <c r="AE30" s="163">
        <f t="shared" si="8"/>
        <v>0</v>
      </c>
      <c r="AF30" s="163">
        <f t="shared" ref="AF30" si="9">MIN(AF3:AF26)</f>
        <v>0</v>
      </c>
      <c r="AG30" s="161">
        <f t="shared" si="8"/>
        <v>16</v>
      </c>
      <c r="AH30" s="163">
        <f t="shared" si="8"/>
        <v>0.82644628099173556</v>
      </c>
      <c r="AI30" s="161">
        <f t="shared" si="8"/>
        <v>1.6176470588235294</v>
      </c>
      <c r="AJ30" s="161">
        <f t="shared" si="8"/>
        <v>3.0294117647058822</v>
      </c>
      <c r="AK30" s="161">
        <f t="shared" si="8"/>
        <v>4.1730769230769234</v>
      </c>
      <c r="AL30" s="163">
        <f t="shared" si="8"/>
        <v>0.52820512820512822</v>
      </c>
      <c r="AM30" s="161">
        <f t="shared" si="8"/>
        <v>70000</v>
      </c>
      <c r="AN30" s="161">
        <f t="shared" si="8"/>
        <v>107000</v>
      </c>
      <c r="AO30" s="163">
        <f t="shared" si="8"/>
        <v>0.41678759407069554</v>
      </c>
      <c r="AP30" s="161">
        <f t="shared" si="8"/>
        <v>2.7272727272727271</v>
      </c>
      <c r="AQ30" s="161">
        <f t="shared" si="8"/>
        <v>9.4807692307692299</v>
      </c>
      <c r="AR30" s="163">
        <f t="shared" si="8"/>
        <v>8.6538461538461536E-2</v>
      </c>
      <c r="AS30" s="163">
        <f t="shared" si="8"/>
        <v>0</v>
      </c>
      <c r="AT30" s="163">
        <f t="shared" si="8"/>
        <v>0</v>
      </c>
      <c r="AU30" s="163">
        <f t="shared" si="8"/>
        <v>0</v>
      </c>
      <c r="AV30" s="57"/>
      <c r="AW30" s="57"/>
      <c r="AX30" s="57"/>
      <c r="AY30" s="57"/>
      <c r="AZ30" s="57"/>
      <c r="BA30" s="57"/>
      <c r="BB30" s="57"/>
      <c r="BC30" s="57"/>
      <c r="BD30" s="57"/>
      <c r="BE30" s="57"/>
      <c r="BF30" s="57"/>
      <c r="BG30" s="57"/>
      <c r="BH30" s="161">
        <f>MIN(BH3:BH26)</f>
        <v>55</v>
      </c>
      <c r="BI30" s="163">
        <f>MIN(BI3:BI26)</f>
        <v>0.32738095238095238</v>
      </c>
      <c r="BJ30" s="161">
        <f>MIN(BJ3:BJ26)</f>
        <v>11</v>
      </c>
      <c r="BK30" s="161"/>
      <c r="BL30" s="161"/>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163">
        <f t="shared" ref="CM30:CT30" si="10">MIN(CM3:CM26)</f>
        <v>0.06</v>
      </c>
      <c r="CN30" s="163">
        <f t="shared" si="10"/>
        <v>0</v>
      </c>
      <c r="CO30" s="163">
        <f t="shared" si="10"/>
        <v>0</v>
      </c>
      <c r="CP30" s="163">
        <f t="shared" si="10"/>
        <v>0</v>
      </c>
      <c r="CQ30" s="163">
        <f t="shared" si="10"/>
        <v>0</v>
      </c>
      <c r="CR30" s="163">
        <f t="shared" si="10"/>
        <v>0</v>
      </c>
      <c r="CS30" s="163">
        <f t="shared" si="10"/>
        <v>0</v>
      </c>
      <c r="CT30" s="163">
        <f t="shared" si="10"/>
        <v>0</v>
      </c>
      <c r="CU30" s="57"/>
      <c r="CV30" s="59"/>
      <c r="CW30" s="57"/>
      <c r="CX30" s="57"/>
      <c r="CY30" s="163">
        <f t="shared" ref="CY30:DO30" si="11">MIN(CY3:CY26)</f>
        <v>0</v>
      </c>
      <c r="CZ30" s="161">
        <f t="shared" si="11"/>
        <v>0</v>
      </c>
      <c r="DA30" s="161">
        <f t="shared" si="11"/>
        <v>0</v>
      </c>
      <c r="DB30" s="161">
        <f t="shared" si="11"/>
        <v>2</v>
      </c>
      <c r="DC30" s="161">
        <f t="shared" si="11"/>
        <v>0</v>
      </c>
      <c r="DD30" s="161">
        <f t="shared" si="11"/>
        <v>0</v>
      </c>
      <c r="DE30" s="161">
        <f t="shared" si="11"/>
        <v>0</v>
      </c>
      <c r="DF30" s="161">
        <f t="shared" si="11"/>
        <v>0</v>
      </c>
      <c r="DG30" s="161">
        <f t="shared" si="11"/>
        <v>2</v>
      </c>
      <c r="DH30" s="161">
        <f t="shared" si="11"/>
        <v>0</v>
      </c>
      <c r="DI30" s="161">
        <f t="shared" si="11"/>
        <v>0</v>
      </c>
      <c r="DJ30" s="161">
        <f t="shared" si="11"/>
        <v>2</v>
      </c>
      <c r="DK30" s="161">
        <f t="shared" si="11"/>
        <v>0</v>
      </c>
      <c r="DL30" s="161">
        <f t="shared" si="11"/>
        <v>0</v>
      </c>
      <c r="DM30" s="161">
        <f t="shared" si="11"/>
        <v>0</v>
      </c>
      <c r="DN30" s="161">
        <f t="shared" si="11"/>
        <v>0</v>
      </c>
      <c r="DO30" s="161">
        <f t="shared" si="11"/>
        <v>4</v>
      </c>
      <c r="DP30" s="57"/>
      <c r="DQ30" s="57"/>
      <c r="DR30" s="57"/>
      <c r="DS30" s="57"/>
      <c r="DT30" s="57"/>
      <c r="DU30" s="57"/>
      <c r="DV30" s="57"/>
      <c r="DW30" s="57"/>
      <c r="DX30" s="57"/>
      <c r="DY30" s="57"/>
      <c r="DZ30" s="57"/>
      <c r="EA30" s="57"/>
      <c r="EB30" s="57"/>
      <c r="EC30" s="57"/>
      <c r="ED30" s="57"/>
      <c r="EE30" s="57"/>
      <c r="EF30" s="57"/>
      <c r="EG30" s="57"/>
      <c r="EH30" s="57"/>
      <c r="EI30" s="57"/>
    </row>
    <row r="31" spans="1:139" x14ac:dyDescent="0.2">
      <c r="A31" s="57"/>
      <c r="B31" s="160" t="s">
        <v>1082</v>
      </c>
      <c r="C31" s="58"/>
      <c r="D31" s="57"/>
      <c r="E31" s="57"/>
      <c r="F31" s="57"/>
      <c r="G31" s="57"/>
      <c r="H31" s="57"/>
      <c r="I31" s="57"/>
      <c r="J31" s="57"/>
      <c r="K31" s="57"/>
      <c r="L31" s="57"/>
      <c r="M31" s="57"/>
      <c r="N31" s="57"/>
      <c r="O31" s="161">
        <f>O28/O29</f>
        <v>493747.125</v>
      </c>
      <c r="P31" s="161">
        <f t="shared" ref="P31:X31" si="12">P28/P29</f>
        <v>861724.45833333337</v>
      </c>
      <c r="Q31" s="161">
        <f t="shared" si="12"/>
        <v>50350.5</v>
      </c>
      <c r="R31" s="164">
        <f t="shared" si="12"/>
        <v>2796337</v>
      </c>
      <c r="S31" s="163">
        <f>AVERAGE(S3:S26)</f>
        <v>0.65520076796910565</v>
      </c>
      <c r="T31" s="163">
        <f>AVERAGE(T3:T26)</f>
        <v>9.4271050580896756E-2</v>
      </c>
      <c r="U31" s="163">
        <f>AVERAGE(U3:U26)</f>
        <v>0.13448364441091981</v>
      </c>
      <c r="V31" s="163">
        <f>AVERAGE(V3:V26)</f>
        <v>3.0926241662734794E-2</v>
      </c>
      <c r="W31" s="163">
        <f>AVERAGE(W3:W26)</f>
        <v>9.4701392172002921E-2</v>
      </c>
      <c r="X31" s="161">
        <f t="shared" si="12"/>
        <v>35.521739130434781</v>
      </c>
      <c r="Y31" s="163">
        <f t="shared" ref="Y31:AE31" si="13">AVERAGE(Y3:Y26)</f>
        <v>0.11375109113789099</v>
      </c>
      <c r="Z31" s="163">
        <f t="shared" si="13"/>
        <v>4.8312633163347274E-2</v>
      </c>
      <c r="AA31" s="163">
        <f t="shared" si="13"/>
        <v>0.6123393995485048</v>
      </c>
      <c r="AB31" s="163">
        <f t="shared" si="13"/>
        <v>0.21472213984613134</v>
      </c>
      <c r="AC31" s="163">
        <f t="shared" si="13"/>
        <v>6.3613231552162844E-4</v>
      </c>
      <c r="AD31" s="163">
        <f t="shared" si="13"/>
        <v>0</v>
      </c>
      <c r="AE31" s="163">
        <f t="shared" si="13"/>
        <v>1.0238603988603989E-2</v>
      </c>
      <c r="AF31" s="163">
        <f t="shared" ref="AF31" si="14">AVERAGE(AF3:AF26)</f>
        <v>0</v>
      </c>
      <c r="AG31" s="161">
        <f>AG28/AG29</f>
        <v>66</v>
      </c>
      <c r="AH31" s="163">
        <f>AVERAGE(AH3:AH26)</f>
        <v>0.97254520999863425</v>
      </c>
      <c r="AI31" s="161">
        <f>AVERAGE(AI3:AI26)</f>
        <v>2.0918964404430294</v>
      </c>
      <c r="AJ31" s="161">
        <f>AVERAGE(AJ3:AJ26)</f>
        <v>5.2035943446186614</v>
      </c>
      <c r="AK31" s="161">
        <f>AVERAGE(AK3:AK26)</f>
        <v>5.4101493413131934</v>
      </c>
      <c r="AL31" s="163">
        <f>AVERAGE(AL3:AL26)</f>
        <v>0.99004738524554547</v>
      </c>
      <c r="AM31" s="161">
        <f t="shared" ref="AM31:AN31" si="15">AM28/AM29</f>
        <v>116166.66666666667</v>
      </c>
      <c r="AN31" s="161">
        <f t="shared" si="15"/>
        <v>158833.33333333334</v>
      </c>
      <c r="AO31" s="163">
        <f t="shared" ref="AO31:AU31" si="16">AVERAGE(AO3:AO26)</f>
        <v>0.7623731950170366</v>
      </c>
      <c r="AP31" s="161">
        <f t="shared" si="16"/>
        <v>3.9445759840214607</v>
      </c>
      <c r="AQ31" s="161">
        <f t="shared" si="16"/>
        <v>16.327269742663834</v>
      </c>
      <c r="AR31" s="163">
        <f t="shared" si="16"/>
        <v>0.47803870206805327</v>
      </c>
      <c r="AS31" s="163">
        <f t="shared" si="16"/>
        <v>0.46107907007345811</v>
      </c>
      <c r="AT31" s="163">
        <f t="shared" si="16"/>
        <v>5.0041604362612395E-2</v>
      </c>
      <c r="AU31" s="163">
        <f t="shared" si="16"/>
        <v>1.0840623495876214E-2</v>
      </c>
      <c r="AV31" s="57"/>
      <c r="AW31" s="57"/>
      <c r="AX31" s="57"/>
      <c r="AY31" s="57"/>
      <c r="AZ31" s="57"/>
      <c r="BA31" s="57"/>
      <c r="BB31" s="57"/>
      <c r="BC31" s="57"/>
      <c r="BD31" s="57"/>
      <c r="BE31" s="57"/>
      <c r="BF31" s="57"/>
      <c r="BG31" s="57"/>
      <c r="BH31" s="161">
        <f>AVERAGE(BH3:BH26)</f>
        <v>79.5</v>
      </c>
      <c r="BI31" s="163">
        <f>AVERAGE(BI3:BI26)</f>
        <v>0.47321373015873019</v>
      </c>
      <c r="BJ31" s="161">
        <f>AVERAGE(BJ3:BJ26)</f>
        <v>13.916666666666666</v>
      </c>
      <c r="BK31" s="161"/>
      <c r="BL31" s="161"/>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163">
        <f t="shared" ref="CM31:CT31" si="17">AVERAGE(CM3:CM26)</f>
        <v>0.24999999999999997</v>
      </c>
      <c r="CN31" s="163">
        <f t="shared" si="17"/>
        <v>2.5000000000000005E-2</v>
      </c>
      <c r="CO31" s="163">
        <f t="shared" si="17"/>
        <v>1.4166666666666668E-2</v>
      </c>
      <c r="CP31" s="163">
        <f t="shared" si="17"/>
        <v>0.12208333333333334</v>
      </c>
      <c r="CQ31" s="163">
        <f t="shared" si="17"/>
        <v>0.11075000000000002</v>
      </c>
      <c r="CR31" s="163">
        <f t="shared" si="17"/>
        <v>0.13891666666666666</v>
      </c>
      <c r="CS31" s="163">
        <f t="shared" si="17"/>
        <v>0.27116666666666672</v>
      </c>
      <c r="CT31" s="163">
        <f t="shared" si="17"/>
        <v>6.8500000000000019E-2</v>
      </c>
      <c r="CU31" s="57"/>
      <c r="CV31" s="59"/>
      <c r="CW31" s="57"/>
      <c r="CX31" s="57"/>
      <c r="CY31" s="163">
        <f>AVERAGE(CY3:CY26)</f>
        <v>0.10909090909090911</v>
      </c>
      <c r="CZ31" s="162">
        <f t="shared" ref="CZ31:DO31" si="18">CZ28/CZ29</f>
        <v>2.25</v>
      </c>
      <c r="DA31" s="162">
        <f t="shared" si="18"/>
        <v>2.4166666666666665</v>
      </c>
      <c r="DB31" s="162">
        <f t="shared" si="18"/>
        <v>8.454545454545455</v>
      </c>
      <c r="DC31" s="162">
        <f t="shared" si="18"/>
        <v>2.4166666666666665</v>
      </c>
      <c r="DD31" s="162">
        <f t="shared" si="18"/>
        <v>0</v>
      </c>
      <c r="DE31" s="162">
        <f t="shared" si="18"/>
        <v>0</v>
      </c>
      <c r="DF31" s="162">
        <f t="shared" si="18"/>
        <v>8.3333333333333329E-2</v>
      </c>
      <c r="DG31" s="162">
        <f t="shared" si="18"/>
        <v>17.083333333333332</v>
      </c>
      <c r="DH31" s="162">
        <f t="shared" si="18"/>
        <v>2.5833333333333335</v>
      </c>
      <c r="DI31" s="162">
        <f t="shared" si="18"/>
        <v>1.1666666666666667</v>
      </c>
      <c r="DJ31" s="162">
        <f t="shared" si="18"/>
        <v>10.272727272727273</v>
      </c>
      <c r="DK31" s="162">
        <f t="shared" si="18"/>
        <v>3.1666666666666665</v>
      </c>
      <c r="DL31" s="162">
        <f t="shared" si="18"/>
        <v>0</v>
      </c>
      <c r="DM31" s="162">
        <f t="shared" si="18"/>
        <v>0.16666666666666666</v>
      </c>
      <c r="DN31" s="162">
        <f t="shared" si="18"/>
        <v>0.91666666666666663</v>
      </c>
      <c r="DO31" s="162">
        <f t="shared" si="18"/>
        <v>19.583333333333332</v>
      </c>
      <c r="DP31" s="57"/>
      <c r="DQ31" s="57"/>
      <c r="DR31" s="57"/>
      <c r="DS31" s="57"/>
      <c r="DT31" s="57"/>
      <c r="DU31" s="57"/>
      <c r="DV31" s="57"/>
      <c r="DW31" s="57"/>
      <c r="DX31" s="57"/>
      <c r="DY31" s="57"/>
      <c r="DZ31" s="57"/>
      <c r="EA31" s="57"/>
      <c r="EB31" s="57"/>
      <c r="EC31" s="57"/>
      <c r="ED31" s="57"/>
      <c r="EE31" s="57"/>
      <c r="EF31" s="57"/>
      <c r="EG31" s="57"/>
      <c r="EH31" s="57"/>
      <c r="EI31" s="57"/>
    </row>
    <row r="32" spans="1:139" x14ac:dyDescent="0.2">
      <c r="A32" s="57"/>
      <c r="B32" s="160" t="s">
        <v>1080</v>
      </c>
      <c r="C32" s="58"/>
      <c r="D32" s="57"/>
      <c r="E32" s="57"/>
      <c r="F32" s="57"/>
      <c r="G32" s="57"/>
      <c r="H32" s="57"/>
      <c r="I32" s="57"/>
      <c r="J32" s="57"/>
      <c r="K32" s="57"/>
      <c r="L32" s="57"/>
      <c r="M32" s="57"/>
      <c r="N32" s="57"/>
      <c r="O32" s="161">
        <f t="shared" ref="O32:AU32" si="19">MAX(O3:O26)</f>
        <v>5877289</v>
      </c>
      <c r="P32" s="161">
        <f t="shared" si="19"/>
        <v>2940165</v>
      </c>
      <c r="Q32" s="161">
        <f t="shared" si="19"/>
        <v>167675</v>
      </c>
      <c r="R32" s="164">
        <f t="shared" si="19"/>
        <v>9046044</v>
      </c>
      <c r="S32" s="163">
        <f t="shared" si="19"/>
        <v>1</v>
      </c>
      <c r="T32" s="163">
        <f t="shared" si="19"/>
        <v>0.22788556631057399</v>
      </c>
      <c r="U32" s="163">
        <f t="shared" si="19"/>
        <v>0.29280542329229292</v>
      </c>
      <c r="V32" s="163">
        <f t="shared" si="19"/>
        <v>0.14138680722211588</v>
      </c>
      <c r="W32" s="163">
        <f t="shared" si="19"/>
        <v>0.6450863963526523</v>
      </c>
      <c r="X32" s="161">
        <f t="shared" si="19"/>
        <v>131</v>
      </c>
      <c r="Y32" s="163">
        <f t="shared" si="19"/>
        <v>0.3235294117647059</v>
      </c>
      <c r="Z32" s="163">
        <f t="shared" si="19"/>
        <v>0.125</v>
      </c>
      <c r="AA32" s="163">
        <f t="shared" si="19"/>
        <v>0.89189189189189189</v>
      </c>
      <c r="AB32" s="163">
        <f t="shared" si="19"/>
        <v>0.86363636363636365</v>
      </c>
      <c r="AC32" s="163">
        <f t="shared" si="19"/>
        <v>7.6335877862595417E-3</v>
      </c>
      <c r="AD32" s="163">
        <f t="shared" si="19"/>
        <v>0</v>
      </c>
      <c r="AE32" s="163">
        <f t="shared" si="19"/>
        <v>6.9444444444444448E-2</v>
      </c>
      <c r="AF32" s="163">
        <f t="shared" ref="AF32" si="20">MAX(AF3:AF26)</f>
        <v>0</v>
      </c>
      <c r="AG32" s="161">
        <f t="shared" si="19"/>
        <v>148</v>
      </c>
      <c r="AH32" s="163">
        <f t="shared" si="19"/>
        <v>1</v>
      </c>
      <c r="AI32" s="161">
        <f t="shared" si="19"/>
        <v>2.83206106870229</v>
      </c>
      <c r="AJ32" s="161">
        <f t="shared" si="19"/>
        <v>8.5192307692307701</v>
      </c>
      <c r="AK32" s="161">
        <f t="shared" si="19"/>
        <v>7.0909090909090908</v>
      </c>
      <c r="AL32" s="163">
        <f t="shared" si="19"/>
        <v>2.0414746543778803</v>
      </c>
      <c r="AM32" s="161">
        <f t="shared" si="19"/>
        <v>170000</v>
      </c>
      <c r="AN32" s="161">
        <f t="shared" si="19"/>
        <v>213000</v>
      </c>
      <c r="AO32" s="163">
        <f t="shared" si="19"/>
        <v>1.4934571171171171</v>
      </c>
      <c r="AP32" s="161">
        <f t="shared" si="19"/>
        <v>4.806451612903226</v>
      </c>
      <c r="AQ32" s="161">
        <f t="shared" si="19"/>
        <v>29.681818181818183</v>
      </c>
      <c r="AR32" s="163">
        <f t="shared" si="19"/>
        <v>1</v>
      </c>
      <c r="AS32" s="163">
        <f t="shared" si="19"/>
        <v>0.85576923076923073</v>
      </c>
      <c r="AT32" s="163">
        <f t="shared" si="19"/>
        <v>0.32061068702290074</v>
      </c>
      <c r="AU32" s="163">
        <f t="shared" si="19"/>
        <v>4.8387096774193547E-2</v>
      </c>
      <c r="AV32" s="57"/>
      <c r="AW32" s="57"/>
      <c r="AX32" s="57"/>
      <c r="AY32" s="57"/>
      <c r="AZ32" s="57"/>
      <c r="BA32" s="57"/>
      <c r="BB32" s="57"/>
      <c r="BC32" s="57"/>
      <c r="BD32" s="57"/>
      <c r="BE32" s="57"/>
      <c r="BF32" s="57"/>
      <c r="BG32" s="57"/>
      <c r="BH32" s="161">
        <f>MAX(BH3:BH26)</f>
        <v>115</v>
      </c>
      <c r="BI32" s="163">
        <f>MAX(BI3:BI26)</f>
        <v>0.68452380952380953</v>
      </c>
      <c r="BJ32" s="161">
        <f>MAX(BJ3:BJ26)</f>
        <v>18</v>
      </c>
      <c r="BK32" s="161"/>
      <c r="BL32" s="161"/>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163">
        <f t="shared" ref="CM32:CT32" si="21">MAX(CM3:CM26)</f>
        <v>0.45</v>
      </c>
      <c r="CN32" s="163">
        <f t="shared" si="21"/>
        <v>0.15</v>
      </c>
      <c r="CO32" s="163">
        <f t="shared" si="21"/>
        <v>0.05</v>
      </c>
      <c r="CP32" s="163">
        <f t="shared" si="21"/>
        <v>0.31</v>
      </c>
      <c r="CQ32" s="163">
        <f t="shared" si="21"/>
        <v>0.25</v>
      </c>
      <c r="CR32" s="163">
        <f t="shared" si="21"/>
        <v>0.53</v>
      </c>
      <c r="CS32" s="163">
        <f t="shared" si="21"/>
        <v>0.6</v>
      </c>
      <c r="CT32" s="163">
        <f t="shared" si="21"/>
        <v>0.4</v>
      </c>
      <c r="CU32" s="57"/>
      <c r="CV32" s="59"/>
      <c r="CW32" s="57"/>
      <c r="CX32" s="57"/>
      <c r="CY32" s="163">
        <f t="shared" ref="CY32:DO32" si="22">MAX(CY3:CY26)</f>
        <v>0.3</v>
      </c>
      <c r="CZ32" s="161">
        <f t="shared" si="22"/>
        <v>13</v>
      </c>
      <c r="DA32" s="161">
        <f t="shared" si="22"/>
        <v>12</v>
      </c>
      <c r="DB32" s="161">
        <f t="shared" si="22"/>
        <v>19</v>
      </c>
      <c r="DC32" s="161">
        <f t="shared" si="22"/>
        <v>8</v>
      </c>
      <c r="DD32" s="161">
        <f t="shared" si="22"/>
        <v>0</v>
      </c>
      <c r="DE32" s="161">
        <f t="shared" si="22"/>
        <v>0</v>
      </c>
      <c r="DF32" s="161">
        <f t="shared" si="22"/>
        <v>1</v>
      </c>
      <c r="DG32" s="161">
        <f t="shared" si="22"/>
        <v>49</v>
      </c>
      <c r="DH32" s="161">
        <f t="shared" si="22"/>
        <v>10</v>
      </c>
      <c r="DI32" s="161">
        <f t="shared" si="22"/>
        <v>7</v>
      </c>
      <c r="DJ32" s="161">
        <f t="shared" si="22"/>
        <v>23</v>
      </c>
      <c r="DK32" s="161">
        <f t="shared" si="22"/>
        <v>8</v>
      </c>
      <c r="DL32" s="161">
        <f t="shared" si="22"/>
        <v>0</v>
      </c>
      <c r="DM32" s="161">
        <f t="shared" si="22"/>
        <v>2</v>
      </c>
      <c r="DN32" s="161">
        <f t="shared" si="22"/>
        <v>8</v>
      </c>
      <c r="DO32" s="161">
        <f t="shared" si="22"/>
        <v>45</v>
      </c>
      <c r="DP32" s="57"/>
      <c r="DQ32" s="57"/>
      <c r="DR32" s="57"/>
      <c r="DS32" s="57"/>
      <c r="DT32" s="57"/>
      <c r="DU32" s="57"/>
      <c r="DV32" s="57"/>
      <c r="DW32" s="57"/>
      <c r="DX32" s="57"/>
      <c r="DY32" s="57"/>
      <c r="DZ32" s="57"/>
      <c r="EA32" s="57"/>
      <c r="EB32" s="57"/>
      <c r="EC32" s="57"/>
      <c r="ED32" s="57"/>
      <c r="EE32" s="57"/>
      <c r="EF32" s="57"/>
      <c r="EG32" s="57"/>
      <c r="EH32" s="57"/>
      <c r="EI32" s="57"/>
    </row>
  </sheetData>
  <mergeCells count="17">
    <mergeCell ref="CW1:CX1"/>
    <mergeCell ref="CZ1:DG1"/>
    <mergeCell ref="DH1:DO1"/>
    <mergeCell ref="DP1:EB1"/>
    <mergeCell ref="EC1:EF1"/>
    <mergeCell ref="CU1:CV1"/>
    <mergeCell ref="O1:X1"/>
    <mergeCell ref="AG1:AI1"/>
    <mergeCell ref="AJ1:AQ1"/>
    <mergeCell ref="AR1:AU1"/>
    <mergeCell ref="AV1:BE1"/>
    <mergeCell ref="BG1:BR1"/>
    <mergeCell ref="BS1:CB1"/>
    <mergeCell ref="CC1:CD1"/>
    <mergeCell ref="CE1:CK1"/>
    <mergeCell ref="CM1:CT1"/>
    <mergeCell ref="Y1:AF1"/>
  </mergeCells>
  <hyperlinks>
    <hyperlink ref="H7"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I37"/>
  <sheetViews>
    <sheetView tabSelected="1" zoomScale="210" zoomScaleNormal="210" workbookViewId="0">
      <pane xSplit="2" ySplit="2" topLeftCell="C3" activePane="bottomRight" state="frozen"/>
      <selection pane="topRight" activeCell="C1" sqref="C1"/>
      <selection pane="bottomLeft" activeCell="A3" sqref="A3"/>
      <selection pane="bottomRight" activeCell="A3" sqref="A3"/>
    </sheetView>
  </sheetViews>
  <sheetFormatPr defaultColWidth="8.85546875" defaultRowHeight="11.25" x14ac:dyDescent="0.2"/>
  <cols>
    <col min="1" max="1" width="3.140625" style="13" bestFit="1" customWidth="1"/>
    <col min="2" max="2" width="36.42578125" style="13" customWidth="1"/>
    <col min="3" max="3" width="17.5703125" style="14" customWidth="1"/>
    <col min="4" max="8" width="10.7109375" style="13" customWidth="1"/>
    <col min="9" max="9" width="9.5703125" style="13" bestFit="1" customWidth="1"/>
    <col min="10" max="10" width="7.85546875" style="13" bestFit="1" customWidth="1"/>
    <col min="11" max="13" width="6.42578125" style="13" bestFit="1" customWidth="1"/>
    <col min="14" max="14" width="6.5703125" style="13" bestFit="1" customWidth="1"/>
    <col min="15" max="15" width="9.5703125" style="13" bestFit="1" customWidth="1"/>
    <col min="16" max="16" width="7.7109375" style="13" bestFit="1" customWidth="1"/>
    <col min="17" max="17" width="6.85546875" style="13" bestFit="1" customWidth="1"/>
    <col min="18" max="18" width="11.7109375" style="13" customWidth="1"/>
    <col min="19" max="20" width="9.7109375" style="13" bestFit="1" customWidth="1"/>
    <col min="21" max="21" width="9.85546875" style="13" bestFit="1" customWidth="1"/>
    <col min="22" max="22" width="9.7109375" style="13" bestFit="1" customWidth="1"/>
    <col min="23" max="23" width="15.7109375" style="13" bestFit="1" customWidth="1"/>
    <col min="24" max="24" width="6.140625" style="13" bestFit="1" customWidth="1"/>
    <col min="25" max="25" width="6.28515625" style="13" bestFit="1" customWidth="1"/>
    <col min="26" max="26" width="7.28515625" style="13" customWidth="1"/>
    <col min="27" max="27" width="6.85546875" style="13" bestFit="1" customWidth="1"/>
    <col min="28" max="28" width="10" style="13" bestFit="1" customWidth="1"/>
    <col min="29" max="29" width="6.7109375" style="13" bestFit="1" customWidth="1"/>
    <col min="30" max="30" width="8.7109375" style="13" bestFit="1" customWidth="1"/>
    <col min="31" max="31" width="6.140625" style="13" bestFit="1" customWidth="1"/>
    <col min="32" max="32" width="6.140625" style="13" customWidth="1"/>
    <col min="33" max="33" width="11.28515625" style="13" bestFit="1" customWidth="1"/>
    <col min="34" max="34" width="9" style="13" bestFit="1" customWidth="1"/>
    <col min="35" max="35" width="14.28515625" style="13" bestFit="1" customWidth="1"/>
    <col min="36" max="37" width="8.42578125" style="13" bestFit="1" customWidth="1"/>
    <col min="38" max="38" width="9" style="13" bestFit="1" customWidth="1"/>
    <col min="39" max="39" width="11" style="13" bestFit="1" customWidth="1"/>
    <col min="40" max="40" width="13.28515625" style="13" bestFit="1" customWidth="1"/>
    <col min="41" max="41" width="10.7109375" style="13" bestFit="1" customWidth="1"/>
    <col min="42" max="42" width="11.42578125" style="13" bestFit="1" customWidth="1"/>
    <col min="43" max="43" width="8.28515625" style="13" bestFit="1" customWidth="1"/>
    <col min="44" max="45" width="9" style="13" bestFit="1" customWidth="1"/>
    <col min="46" max="46" width="14.28515625" style="13" bestFit="1" customWidth="1"/>
    <col min="47" max="47" width="9" style="13" bestFit="1" customWidth="1"/>
    <col min="48" max="48" width="5.5703125" style="13" bestFit="1" customWidth="1"/>
    <col min="49" max="49" width="5.28515625" style="13" bestFit="1" customWidth="1"/>
    <col min="50" max="50" width="7.5703125" style="13" customWidth="1"/>
    <col min="51" max="52" width="7.7109375" style="13" bestFit="1" customWidth="1"/>
    <col min="53" max="53" width="8.5703125" style="13" bestFit="1" customWidth="1"/>
    <col min="54" max="54" width="8.140625" style="13" bestFit="1" customWidth="1"/>
    <col min="55" max="55" width="12.7109375" style="13" bestFit="1" customWidth="1"/>
    <col min="56" max="56" width="6.42578125" style="13" bestFit="1" customWidth="1"/>
    <col min="57" max="57" width="8.85546875" style="13" customWidth="1"/>
    <col min="58" max="58" width="11.7109375" style="13" customWidth="1"/>
    <col min="59" max="59" width="16.28515625" style="13" customWidth="1"/>
    <col min="60" max="60" width="9" style="13" bestFit="1" customWidth="1"/>
    <col min="61" max="61" width="10.28515625" style="13" bestFit="1" customWidth="1"/>
    <col min="62" max="62" width="8.7109375" style="13" bestFit="1" customWidth="1"/>
    <col min="63" max="63" width="7" style="13" customWidth="1"/>
    <col min="64" max="67" width="7" style="13" bestFit="1" customWidth="1"/>
    <col min="68" max="68" width="7.5703125" style="13" customWidth="1"/>
    <col min="69" max="70" width="7" style="13" bestFit="1" customWidth="1"/>
    <col min="71" max="71" width="7.42578125" style="13" bestFit="1" customWidth="1"/>
    <col min="72" max="72" width="7.7109375" style="13" customWidth="1"/>
    <col min="73" max="73" width="9.5703125" style="13" customWidth="1"/>
    <col min="74" max="74" width="7.28515625" style="13" customWidth="1"/>
    <col min="75" max="75" width="8.85546875" style="13" customWidth="1"/>
    <col min="76" max="76" width="6.85546875" style="13" customWidth="1"/>
    <col min="77" max="77" width="8.42578125" style="13" customWidth="1"/>
    <col min="78" max="78" width="7.7109375" style="13" customWidth="1"/>
    <col min="79" max="79" width="8.85546875" style="13" customWidth="1"/>
    <col min="80" max="80" width="10" style="13" customWidth="1"/>
    <col min="81" max="81" width="16.7109375" style="13" customWidth="1"/>
    <col min="82" max="82" width="17.7109375" style="13" customWidth="1"/>
    <col min="83" max="83" width="11.7109375" style="13" customWidth="1"/>
    <col min="84" max="84" width="13.7109375" style="13" customWidth="1"/>
    <col min="85" max="85" width="10.28515625" style="13" customWidth="1"/>
    <col min="86" max="86" width="12.5703125" style="13" customWidth="1"/>
    <col min="87" max="87" width="8.85546875" style="13" customWidth="1"/>
    <col min="88" max="88" width="11" style="13" customWidth="1"/>
    <col min="89" max="89" width="10.28515625" style="13" customWidth="1"/>
    <col min="90" max="90" width="9" style="13" customWidth="1"/>
    <col min="91" max="91" width="6" style="13" customWidth="1"/>
    <col min="92" max="92" width="11.85546875" style="13" customWidth="1"/>
    <col min="93" max="93" width="5.85546875" style="13" customWidth="1"/>
    <col min="94" max="94" width="10.7109375" style="13" customWidth="1"/>
    <col min="95" max="95" width="11.42578125" style="13" customWidth="1"/>
    <col min="96" max="96" width="7.28515625" style="13" customWidth="1"/>
    <col min="97" max="97" width="7.7109375" style="13" customWidth="1"/>
    <col min="98" max="98" width="4.42578125" style="13" customWidth="1"/>
    <col min="99" max="99" width="9.28515625" style="13" customWidth="1"/>
    <col min="100" max="100" width="12.5703125" style="28" customWidth="1"/>
    <col min="101" max="101" width="8.140625" style="13" customWidth="1"/>
    <col min="102" max="102" width="18.5703125" style="13" customWidth="1"/>
    <col min="103" max="103" width="11.5703125" style="13" customWidth="1"/>
    <col min="104" max="106" width="9" style="13" customWidth="1"/>
    <col min="107" max="107" width="11.85546875" style="13" customWidth="1"/>
    <col min="108" max="108" width="8.42578125" style="13" customWidth="1"/>
    <col min="109" max="110" width="9" style="13" customWidth="1"/>
    <col min="111" max="111" width="13.42578125" style="13" customWidth="1"/>
    <col min="112" max="112" width="6.85546875" style="13" customWidth="1"/>
    <col min="113" max="113" width="7.5703125" style="13" customWidth="1"/>
    <col min="114" max="114" width="7" style="13" customWidth="1"/>
    <col min="115" max="115" width="10.28515625" style="13" customWidth="1"/>
    <col min="116" max="116" width="6.85546875" style="13" customWidth="1"/>
    <col min="117" max="117" width="9" style="13" customWidth="1"/>
    <col min="118" max="118" width="7.28515625" style="13" customWidth="1"/>
    <col min="119" max="119" width="12.85546875" style="13" customWidth="1"/>
    <col min="120" max="120" width="8.85546875" style="13" customWidth="1"/>
    <col min="121" max="121" width="13.42578125" style="13" customWidth="1"/>
    <col min="122" max="122" width="7.42578125" style="13" customWidth="1"/>
    <col min="123" max="123" width="6.5703125" style="13" customWidth="1"/>
    <col min="124" max="124" width="7.7109375" style="13" customWidth="1"/>
    <col min="125" max="125" width="8.85546875" style="13" customWidth="1"/>
    <col min="126" max="126" width="8.28515625" style="13" customWidth="1"/>
    <col min="127" max="127" width="7.7109375" style="13" customWidth="1"/>
    <col min="128" max="128" width="7.28515625" style="13" customWidth="1"/>
    <col min="129" max="130" width="7.85546875" style="13" customWidth="1"/>
    <col min="131" max="132" width="8.85546875" style="13" customWidth="1"/>
    <col min="133" max="133" width="5" style="13" customWidth="1"/>
    <col min="134" max="134" width="11.7109375" style="13" customWidth="1"/>
    <col min="135" max="135" width="10.42578125" style="13" customWidth="1"/>
    <col min="136" max="136" width="4.7109375" style="13" customWidth="1"/>
    <col min="137" max="137" width="42.5703125" style="13" customWidth="1"/>
    <col min="138" max="138" width="41" style="13" customWidth="1"/>
    <col min="139" max="139" width="2.7109375" style="13" customWidth="1"/>
    <col min="140" max="16384" width="8.85546875" style="13"/>
  </cols>
  <sheetData>
    <row r="1" spans="1:139" s="1" customFormat="1" ht="10.15" customHeight="1" x14ac:dyDescent="0.2">
      <c r="A1" s="55"/>
      <c r="B1" s="56"/>
      <c r="C1" s="56"/>
      <c r="D1" s="56"/>
      <c r="E1" s="56"/>
      <c r="F1" s="56"/>
      <c r="G1" s="56"/>
      <c r="H1" s="56"/>
      <c r="I1" s="56"/>
      <c r="J1" s="56"/>
      <c r="K1" s="56"/>
      <c r="L1" s="56"/>
      <c r="M1" s="56"/>
      <c r="N1" s="56"/>
      <c r="O1" s="240" t="s">
        <v>1013</v>
      </c>
      <c r="P1" s="240"/>
      <c r="Q1" s="240"/>
      <c r="R1" s="240"/>
      <c r="S1" s="240"/>
      <c r="T1" s="240"/>
      <c r="U1" s="240"/>
      <c r="V1" s="240"/>
      <c r="W1" s="240"/>
      <c r="X1" s="240"/>
      <c r="Y1" s="248" t="s">
        <v>1011</v>
      </c>
      <c r="Z1" s="249"/>
      <c r="AA1" s="249"/>
      <c r="AB1" s="249"/>
      <c r="AC1" s="249"/>
      <c r="AD1" s="249"/>
      <c r="AE1" s="249"/>
      <c r="AF1" s="250"/>
      <c r="AG1" s="239" t="s">
        <v>1010</v>
      </c>
      <c r="AH1" s="239"/>
      <c r="AI1" s="239"/>
      <c r="AJ1" s="243" t="s">
        <v>1009</v>
      </c>
      <c r="AK1" s="244"/>
      <c r="AL1" s="244"/>
      <c r="AM1" s="244"/>
      <c r="AN1" s="244"/>
      <c r="AO1" s="244"/>
      <c r="AP1" s="244"/>
      <c r="AQ1" s="244"/>
      <c r="AR1" s="245" t="s">
        <v>1008</v>
      </c>
      <c r="AS1" s="246"/>
      <c r="AT1" s="246"/>
      <c r="AU1" s="247"/>
      <c r="AV1" s="241" t="s">
        <v>1007</v>
      </c>
      <c r="AW1" s="241"/>
      <c r="AX1" s="241"/>
      <c r="AY1" s="241"/>
      <c r="AZ1" s="241"/>
      <c r="BA1" s="241"/>
      <c r="BB1" s="241"/>
      <c r="BC1" s="241"/>
      <c r="BD1" s="241"/>
      <c r="BE1" s="241"/>
      <c r="BF1" s="62"/>
      <c r="BG1" s="254" t="s">
        <v>1006</v>
      </c>
      <c r="BH1" s="255"/>
      <c r="BI1" s="255"/>
      <c r="BJ1" s="255"/>
      <c r="BK1" s="255"/>
      <c r="BL1" s="255"/>
      <c r="BM1" s="255"/>
      <c r="BN1" s="255"/>
      <c r="BO1" s="255"/>
      <c r="BP1" s="255"/>
      <c r="BQ1" s="255"/>
      <c r="BR1" s="256"/>
      <c r="BS1" s="242" t="s">
        <v>1014</v>
      </c>
      <c r="BT1" s="242"/>
      <c r="BU1" s="242"/>
      <c r="BV1" s="242"/>
      <c r="BW1" s="242"/>
      <c r="BX1" s="242"/>
      <c r="BY1" s="242"/>
      <c r="BZ1" s="242"/>
      <c r="CA1" s="242"/>
      <c r="CB1" s="242"/>
      <c r="CC1" s="258" t="s">
        <v>1015</v>
      </c>
      <c r="CD1" s="258"/>
      <c r="CE1" s="253" t="s">
        <v>1016</v>
      </c>
      <c r="CF1" s="253"/>
      <c r="CG1" s="253"/>
      <c r="CH1" s="253"/>
      <c r="CI1" s="253"/>
      <c r="CJ1" s="253"/>
      <c r="CK1" s="253"/>
      <c r="CL1" s="62"/>
      <c r="CM1" s="258" t="s">
        <v>1017</v>
      </c>
      <c r="CN1" s="258"/>
      <c r="CO1" s="258"/>
      <c r="CP1" s="258"/>
      <c r="CQ1" s="258"/>
      <c r="CR1" s="258"/>
      <c r="CS1" s="258"/>
      <c r="CT1" s="258"/>
      <c r="CU1" s="242" t="s">
        <v>1018</v>
      </c>
      <c r="CV1" s="242"/>
      <c r="CW1" s="257" t="s">
        <v>1019</v>
      </c>
      <c r="CX1" s="257"/>
      <c r="CY1" s="25" t="s">
        <v>1020</v>
      </c>
      <c r="CZ1" s="251" t="s">
        <v>1021</v>
      </c>
      <c r="DA1" s="251"/>
      <c r="DB1" s="251"/>
      <c r="DC1" s="251"/>
      <c r="DD1" s="251"/>
      <c r="DE1" s="251"/>
      <c r="DF1" s="251"/>
      <c r="DG1" s="251"/>
      <c r="DH1" s="252" t="s">
        <v>1022</v>
      </c>
      <c r="DI1" s="252"/>
      <c r="DJ1" s="252"/>
      <c r="DK1" s="252"/>
      <c r="DL1" s="252"/>
      <c r="DM1" s="252"/>
      <c r="DN1" s="252"/>
      <c r="DO1" s="252"/>
      <c r="DP1" s="253" t="s">
        <v>1023</v>
      </c>
      <c r="DQ1" s="253"/>
      <c r="DR1" s="253"/>
      <c r="DS1" s="253"/>
      <c r="DT1" s="253"/>
      <c r="DU1" s="253"/>
      <c r="DV1" s="253"/>
      <c r="DW1" s="253"/>
      <c r="DX1" s="253"/>
      <c r="DY1" s="253"/>
      <c r="DZ1" s="253"/>
      <c r="EA1" s="253"/>
      <c r="EB1" s="253"/>
      <c r="EC1" s="239" t="s">
        <v>1024</v>
      </c>
      <c r="ED1" s="239"/>
      <c r="EE1" s="239"/>
      <c r="EF1" s="239"/>
      <c r="EG1" s="60"/>
      <c r="EH1" s="61"/>
      <c r="EI1" s="55"/>
    </row>
    <row r="2" spans="1:139" s="1" customFormat="1" ht="34.9" customHeight="1" thickBot="1" x14ac:dyDescent="0.25">
      <c r="A2" s="55"/>
      <c r="B2" s="113" t="s">
        <v>850</v>
      </c>
      <c r="C2" s="113" t="s">
        <v>849</v>
      </c>
      <c r="D2" s="113" t="s">
        <v>732</v>
      </c>
      <c r="E2" s="113" t="s">
        <v>733</v>
      </c>
      <c r="F2" s="113" t="s">
        <v>734</v>
      </c>
      <c r="G2" s="113" t="s">
        <v>735</v>
      </c>
      <c r="H2" s="113" t="s">
        <v>736</v>
      </c>
      <c r="I2" s="114" t="s">
        <v>560</v>
      </c>
      <c r="J2" s="114" t="s">
        <v>521</v>
      </c>
      <c r="K2" s="114" t="s">
        <v>737</v>
      </c>
      <c r="L2" s="114" t="s">
        <v>738</v>
      </c>
      <c r="M2" s="114" t="s">
        <v>739</v>
      </c>
      <c r="N2" s="156" t="s">
        <v>740</v>
      </c>
      <c r="O2" s="115" t="s">
        <v>1012</v>
      </c>
      <c r="P2" s="115" t="s">
        <v>752</v>
      </c>
      <c r="Q2" s="115" t="s">
        <v>753</v>
      </c>
      <c r="R2" s="115" t="s">
        <v>754</v>
      </c>
      <c r="S2" s="115" t="s">
        <v>757</v>
      </c>
      <c r="T2" s="115" t="s">
        <v>755</v>
      </c>
      <c r="U2" s="115" t="s">
        <v>756</v>
      </c>
      <c r="V2" s="115" t="s">
        <v>758</v>
      </c>
      <c r="W2" s="115" t="s">
        <v>759</v>
      </c>
      <c r="X2" s="115" t="s">
        <v>982</v>
      </c>
      <c r="Y2" s="117" t="s">
        <v>833</v>
      </c>
      <c r="Z2" s="117" t="s">
        <v>835</v>
      </c>
      <c r="AA2" s="117" t="s">
        <v>836</v>
      </c>
      <c r="AB2" s="117" t="s">
        <v>834</v>
      </c>
      <c r="AC2" s="117" t="s">
        <v>977</v>
      </c>
      <c r="AD2" s="117" t="s">
        <v>837</v>
      </c>
      <c r="AE2" s="117" t="s">
        <v>838</v>
      </c>
      <c r="AF2" s="117" t="s">
        <v>1170</v>
      </c>
      <c r="AG2" s="114" t="s">
        <v>522</v>
      </c>
      <c r="AH2" s="114" t="s">
        <v>741</v>
      </c>
      <c r="AI2" s="114" t="s">
        <v>742</v>
      </c>
      <c r="AJ2" s="118" t="s">
        <v>743</v>
      </c>
      <c r="AK2" s="118" t="s">
        <v>744</v>
      </c>
      <c r="AL2" s="118" t="s">
        <v>730</v>
      </c>
      <c r="AM2" s="118" t="s">
        <v>745</v>
      </c>
      <c r="AN2" s="118" t="s">
        <v>746</v>
      </c>
      <c r="AO2" s="118" t="s">
        <v>731</v>
      </c>
      <c r="AP2" s="118" t="s">
        <v>747</v>
      </c>
      <c r="AQ2" s="118" t="s">
        <v>523</v>
      </c>
      <c r="AR2" s="114" t="s">
        <v>748</v>
      </c>
      <c r="AS2" s="114" t="s">
        <v>749</v>
      </c>
      <c r="AT2" s="114" t="s">
        <v>751</v>
      </c>
      <c r="AU2" s="114" t="s">
        <v>750</v>
      </c>
      <c r="AV2" s="119" t="s">
        <v>524</v>
      </c>
      <c r="AW2" s="119" t="s">
        <v>525</v>
      </c>
      <c r="AX2" s="119" t="s">
        <v>526</v>
      </c>
      <c r="AY2" s="119" t="s">
        <v>527</v>
      </c>
      <c r="AZ2" s="119" t="s">
        <v>528</v>
      </c>
      <c r="BA2" s="119" t="s">
        <v>529</v>
      </c>
      <c r="BB2" s="119" t="s">
        <v>530</v>
      </c>
      <c r="BC2" s="119" t="s">
        <v>763</v>
      </c>
      <c r="BD2" s="119" t="s">
        <v>764</v>
      </c>
      <c r="BE2" s="119" t="s">
        <v>531</v>
      </c>
      <c r="BF2" s="121" t="s">
        <v>1005</v>
      </c>
      <c r="BG2" s="120" t="s">
        <v>828</v>
      </c>
      <c r="BH2" s="120" t="s">
        <v>986</v>
      </c>
      <c r="BI2" s="120" t="s">
        <v>993</v>
      </c>
      <c r="BJ2" s="120" t="s">
        <v>987</v>
      </c>
      <c r="BK2" s="120" t="s">
        <v>988</v>
      </c>
      <c r="BL2" s="120" t="s">
        <v>989</v>
      </c>
      <c r="BM2" s="120" t="s">
        <v>990</v>
      </c>
      <c r="BN2" s="120" t="s">
        <v>991</v>
      </c>
      <c r="BO2" s="120" t="s">
        <v>992</v>
      </c>
      <c r="BP2" s="120" t="s">
        <v>985</v>
      </c>
      <c r="BQ2" s="120" t="s">
        <v>983</v>
      </c>
      <c r="BR2" s="120" t="s">
        <v>984</v>
      </c>
      <c r="BS2" s="121" t="s">
        <v>532</v>
      </c>
      <c r="BT2" s="121" t="s">
        <v>533</v>
      </c>
      <c r="BU2" s="121" t="s">
        <v>534</v>
      </c>
      <c r="BV2" s="121" t="s">
        <v>535</v>
      </c>
      <c r="BW2" s="121" t="s">
        <v>536</v>
      </c>
      <c r="BX2" s="121" t="s">
        <v>537</v>
      </c>
      <c r="BY2" s="121" t="s">
        <v>538</v>
      </c>
      <c r="BZ2" s="121" t="s">
        <v>539</v>
      </c>
      <c r="CA2" s="121" t="s">
        <v>540</v>
      </c>
      <c r="CB2" s="121" t="s">
        <v>994</v>
      </c>
      <c r="CC2" s="122" t="s">
        <v>846</v>
      </c>
      <c r="CD2" s="122" t="s">
        <v>539</v>
      </c>
      <c r="CE2" s="118" t="s">
        <v>0</v>
      </c>
      <c r="CF2" s="118" t="s">
        <v>1</v>
      </c>
      <c r="CG2" s="118" t="s">
        <v>2</v>
      </c>
      <c r="CH2" s="118" t="s">
        <v>3</v>
      </c>
      <c r="CI2" s="118" t="s">
        <v>4</v>
      </c>
      <c r="CJ2" s="118" t="s">
        <v>5</v>
      </c>
      <c r="CK2" s="118" t="s">
        <v>980</v>
      </c>
      <c r="CL2" s="120" t="s">
        <v>829</v>
      </c>
      <c r="CM2" s="122" t="s">
        <v>1085</v>
      </c>
      <c r="CN2" s="122" t="s">
        <v>6</v>
      </c>
      <c r="CO2" s="122" t="s">
        <v>7</v>
      </c>
      <c r="CP2" s="122" t="s">
        <v>8</v>
      </c>
      <c r="CQ2" s="122" t="s">
        <v>9</v>
      </c>
      <c r="CR2" s="122" t="s">
        <v>10</v>
      </c>
      <c r="CS2" s="122" t="s">
        <v>11</v>
      </c>
      <c r="CT2" s="122" t="s">
        <v>12</v>
      </c>
      <c r="CU2" s="121" t="s">
        <v>995</v>
      </c>
      <c r="CV2" s="121" t="s">
        <v>830</v>
      </c>
      <c r="CW2" s="116" t="s">
        <v>995</v>
      </c>
      <c r="CX2" s="116" t="s">
        <v>832</v>
      </c>
      <c r="CY2" s="120" t="s">
        <v>831</v>
      </c>
      <c r="CZ2" s="117" t="s">
        <v>833</v>
      </c>
      <c r="DA2" s="117" t="s">
        <v>835</v>
      </c>
      <c r="DB2" s="117" t="s">
        <v>836</v>
      </c>
      <c r="DC2" s="117" t="s">
        <v>834</v>
      </c>
      <c r="DD2" s="117" t="s">
        <v>977</v>
      </c>
      <c r="DE2" s="117" t="s">
        <v>837</v>
      </c>
      <c r="DF2" s="117" t="s">
        <v>838</v>
      </c>
      <c r="DG2" s="117" t="s">
        <v>842</v>
      </c>
      <c r="DH2" s="123" t="s">
        <v>833</v>
      </c>
      <c r="DI2" s="123" t="s">
        <v>835</v>
      </c>
      <c r="DJ2" s="123" t="s">
        <v>836</v>
      </c>
      <c r="DK2" s="123" t="s">
        <v>834</v>
      </c>
      <c r="DL2" s="123" t="s">
        <v>977</v>
      </c>
      <c r="DM2" s="123" t="s">
        <v>837</v>
      </c>
      <c r="DN2" s="123" t="s">
        <v>838</v>
      </c>
      <c r="DO2" s="123" t="s">
        <v>841</v>
      </c>
      <c r="DP2" s="118" t="s">
        <v>13</v>
      </c>
      <c r="DQ2" s="118" t="s">
        <v>14</v>
      </c>
      <c r="DR2" s="118" t="s">
        <v>15</v>
      </c>
      <c r="DS2" s="118" t="s">
        <v>16</v>
      </c>
      <c r="DT2" s="118" t="s">
        <v>17</v>
      </c>
      <c r="DU2" s="118" t="s">
        <v>18</v>
      </c>
      <c r="DV2" s="118" t="s">
        <v>19</v>
      </c>
      <c r="DW2" s="118" t="s">
        <v>20</v>
      </c>
      <c r="DX2" s="118" t="s">
        <v>21</v>
      </c>
      <c r="DY2" s="118" t="s">
        <v>22</v>
      </c>
      <c r="DZ2" s="118" t="s">
        <v>23</v>
      </c>
      <c r="EA2" s="118" t="s">
        <v>24</v>
      </c>
      <c r="EB2" s="118" t="s">
        <v>25</v>
      </c>
      <c r="EC2" s="114" t="s">
        <v>26</v>
      </c>
      <c r="ED2" s="114" t="s">
        <v>27</v>
      </c>
      <c r="EE2" s="114" t="s">
        <v>848</v>
      </c>
      <c r="EF2" s="114" t="s">
        <v>727</v>
      </c>
      <c r="EG2" s="124" t="s">
        <v>839</v>
      </c>
      <c r="EH2" s="125" t="s">
        <v>840</v>
      </c>
      <c r="EI2" s="55"/>
    </row>
    <row r="3" spans="1:139" s="155" customFormat="1" x14ac:dyDescent="0.2">
      <c r="A3" s="126">
        <v>113</v>
      </c>
      <c r="B3" s="127" t="s">
        <v>276</v>
      </c>
      <c r="C3" s="128" t="s">
        <v>277</v>
      </c>
      <c r="D3" s="128" t="s">
        <v>278</v>
      </c>
      <c r="E3" s="128" t="s">
        <v>279</v>
      </c>
      <c r="F3" s="128" t="s">
        <v>280</v>
      </c>
      <c r="G3" s="128" t="s">
        <v>281</v>
      </c>
      <c r="H3" s="128" t="s">
        <v>282</v>
      </c>
      <c r="I3" s="129" t="s">
        <v>564</v>
      </c>
      <c r="J3" s="129" t="s">
        <v>557</v>
      </c>
      <c r="K3" s="129" t="s">
        <v>33</v>
      </c>
      <c r="L3" s="129" t="s">
        <v>44</v>
      </c>
      <c r="M3" s="129" t="s">
        <v>33</v>
      </c>
      <c r="N3" s="157" t="s">
        <v>44</v>
      </c>
      <c r="O3" s="130">
        <v>139086</v>
      </c>
      <c r="P3" s="130">
        <v>1361126</v>
      </c>
      <c r="Q3" s="130">
        <v>75602</v>
      </c>
      <c r="R3" s="131">
        <v>4726204</v>
      </c>
      <c r="S3" s="132">
        <v>0.82448049216665209</v>
      </c>
      <c r="T3" s="132">
        <v>6.5275007172775443E-2</v>
      </c>
      <c r="U3" s="132">
        <v>0.10135512559339377</v>
      </c>
      <c r="V3" s="132">
        <v>8.8893750671786495E-3</v>
      </c>
      <c r="W3" s="132">
        <v>0</v>
      </c>
      <c r="X3" s="133">
        <v>89</v>
      </c>
      <c r="Y3" s="135">
        <v>5.7692307692307696E-2</v>
      </c>
      <c r="Z3" s="135">
        <v>9.6153846153846159E-2</v>
      </c>
      <c r="AA3" s="135">
        <v>0.80769230769230771</v>
      </c>
      <c r="AB3" s="135">
        <v>3.8461538461538464E-2</v>
      </c>
      <c r="AC3" s="135">
        <v>0</v>
      </c>
      <c r="AD3" s="135">
        <v>0</v>
      </c>
      <c r="AE3" s="135">
        <v>0</v>
      </c>
      <c r="AF3" s="135">
        <v>0</v>
      </c>
      <c r="AG3" s="129">
        <v>71</v>
      </c>
      <c r="AH3" s="136">
        <v>0.68269230769230771</v>
      </c>
      <c r="AI3" s="137">
        <v>2.676056338028169</v>
      </c>
      <c r="AJ3" s="138">
        <v>7.2980769230769234</v>
      </c>
      <c r="AK3" s="138">
        <v>4.9134615384615383</v>
      </c>
      <c r="AL3" s="139">
        <f t="shared" ref="AL3:AL31" si="0">AJ3/AK3</f>
        <v>1.4853228962818006</v>
      </c>
      <c r="AM3" s="140">
        <v>131000</v>
      </c>
      <c r="AN3" s="140">
        <v>138000</v>
      </c>
      <c r="AO3" s="139">
        <v>0.94616173611111098</v>
      </c>
      <c r="AP3" s="138">
        <v>3.9807692307692308</v>
      </c>
      <c r="AQ3" s="141">
        <v>12.547945205479452</v>
      </c>
      <c r="AR3" s="136">
        <v>0.125</v>
      </c>
      <c r="AS3" s="136">
        <v>0.82692307692307687</v>
      </c>
      <c r="AT3" s="136">
        <v>2.8846153846153848E-2</v>
      </c>
      <c r="AU3" s="136">
        <v>1.9230769230769232E-2</v>
      </c>
      <c r="AV3" s="142" t="s">
        <v>44</v>
      </c>
      <c r="AW3" s="142" t="s">
        <v>44</v>
      </c>
      <c r="AX3" s="142" t="s">
        <v>44</v>
      </c>
      <c r="AY3" s="142" t="s">
        <v>44</v>
      </c>
      <c r="AZ3" s="142" t="s">
        <v>44</v>
      </c>
      <c r="BA3" s="142" t="s">
        <v>44</v>
      </c>
      <c r="BB3" s="142" t="s">
        <v>44</v>
      </c>
      <c r="BC3" s="142" t="s">
        <v>44</v>
      </c>
      <c r="BD3" s="142" t="s">
        <v>44</v>
      </c>
      <c r="BE3" s="142"/>
      <c r="BF3" s="146"/>
      <c r="BG3" s="143" t="s">
        <v>819</v>
      </c>
      <c r="BH3" s="143">
        <v>71</v>
      </c>
      <c r="BI3" s="144">
        <v>0.42261904761904762</v>
      </c>
      <c r="BJ3" s="143">
        <v>12</v>
      </c>
      <c r="BK3" s="145">
        <v>0.25</v>
      </c>
      <c r="BL3" s="145">
        <v>0.75</v>
      </c>
      <c r="BM3" s="145">
        <v>0.25</v>
      </c>
      <c r="BN3" s="145">
        <v>0.70833333333333337</v>
      </c>
      <c r="BO3" s="143" t="s">
        <v>767</v>
      </c>
      <c r="BP3" s="143" t="s">
        <v>767</v>
      </c>
      <c r="BQ3" s="145">
        <v>0.25</v>
      </c>
      <c r="BR3" s="145">
        <v>0.70833333333333337</v>
      </c>
      <c r="BS3" s="146" t="s">
        <v>91</v>
      </c>
      <c r="BT3" s="146" t="s">
        <v>91</v>
      </c>
      <c r="BU3" s="146" t="s">
        <v>34</v>
      </c>
      <c r="BV3" s="146" t="s">
        <v>91</v>
      </c>
      <c r="BW3" s="146" t="s">
        <v>91</v>
      </c>
      <c r="BX3" s="146" t="s">
        <v>34</v>
      </c>
      <c r="BY3" s="146" t="s">
        <v>91</v>
      </c>
      <c r="BZ3" s="146" t="s">
        <v>34</v>
      </c>
      <c r="CA3" s="146" t="s">
        <v>91</v>
      </c>
      <c r="CB3" s="146" t="s">
        <v>34</v>
      </c>
      <c r="CC3" s="147" t="s">
        <v>33</v>
      </c>
      <c r="CD3" s="147" t="s">
        <v>44</v>
      </c>
      <c r="CE3" s="148"/>
      <c r="CF3" s="148" t="s">
        <v>44</v>
      </c>
      <c r="CG3" s="148" t="s">
        <v>44</v>
      </c>
      <c r="CH3" s="148"/>
      <c r="CI3" s="148" t="s">
        <v>44</v>
      </c>
      <c r="CJ3" s="148" t="s">
        <v>44</v>
      </c>
      <c r="CK3" s="148" t="s">
        <v>283</v>
      </c>
      <c r="CL3" s="143" t="s">
        <v>44</v>
      </c>
      <c r="CM3" s="149">
        <v>0.13</v>
      </c>
      <c r="CN3" s="149">
        <v>7.0000000000000007E-2</v>
      </c>
      <c r="CO3" s="149">
        <v>0.2</v>
      </c>
      <c r="CP3" s="149">
        <v>0</v>
      </c>
      <c r="CQ3" s="149">
        <v>0.01</v>
      </c>
      <c r="CR3" s="149">
        <v>0.05</v>
      </c>
      <c r="CS3" s="149">
        <v>0.4</v>
      </c>
      <c r="CT3" s="149">
        <v>0.14000000000000001</v>
      </c>
      <c r="CU3" s="146" t="s">
        <v>33</v>
      </c>
      <c r="CV3" s="150"/>
      <c r="CW3" s="134" t="s">
        <v>33</v>
      </c>
      <c r="CX3" s="134"/>
      <c r="CY3" s="144">
        <v>0.2</v>
      </c>
      <c r="CZ3" s="151">
        <v>3</v>
      </c>
      <c r="DA3" s="151">
        <v>0</v>
      </c>
      <c r="DB3" s="151" t="s">
        <v>220</v>
      </c>
      <c r="DC3" s="151">
        <v>0</v>
      </c>
      <c r="DD3" s="151">
        <v>0</v>
      </c>
      <c r="DE3" s="151">
        <v>0</v>
      </c>
      <c r="DF3" s="151">
        <v>0</v>
      </c>
      <c r="DG3" s="151">
        <v>29</v>
      </c>
      <c r="DH3" s="152">
        <v>0</v>
      </c>
      <c r="DI3" s="152">
        <v>0</v>
      </c>
      <c r="DJ3" s="152" t="s">
        <v>220</v>
      </c>
      <c r="DK3" s="152">
        <v>0</v>
      </c>
      <c r="DL3" s="152">
        <v>0</v>
      </c>
      <c r="DM3" s="152">
        <v>0</v>
      </c>
      <c r="DN3" s="152">
        <v>0</v>
      </c>
      <c r="DO3" s="152">
        <v>26</v>
      </c>
      <c r="DP3" s="148" t="s">
        <v>35</v>
      </c>
      <c r="DQ3" s="148" t="s">
        <v>35</v>
      </c>
      <c r="DR3" s="148" t="s">
        <v>34</v>
      </c>
      <c r="DS3" s="148" t="s">
        <v>34</v>
      </c>
      <c r="DT3" s="148" t="s">
        <v>34</v>
      </c>
      <c r="DU3" s="148" t="s">
        <v>34</v>
      </c>
      <c r="DV3" s="148" t="s">
        <v>34</v>
      </c>
      <c r="DW3" s="148" t="s">
        <v>34</v>
      </c>
      <c r="DX3" s="148" t="s">
        <v>34</v>
      </c>
      <c r="DY3" s="148" t="s">
        <v>34</v>
      </c>
      <c r="DZ3" s="148" t="s">
        <v>34</v>
      </c>
      <c r="EA3" s="148" t="s">
        <v>34</v>
      </c>
      <c r="EB3" s="148" t="s">
        <v>34</v>
      </c>
      <c r="EC3" s="129"/>
      <c r="ED3" s="129" t="s">
        <v>44</v>
      </c>
      <c r="EE3" s="129" t="s">
        <v>44</v>
      </c>
      <c r="EF3" s="129"/>
      <c r="EG3" s="153" t="s">
        <v>952</v>
      </c>
      <c r="EH3" s="154" t="s">
        <v>953</v>
      </c>
      <c r="EI3" s="126"/>
    </row>
    <row r="4" spans="1:139" x14ac:dyDescent="0.2">
      <c r="A4" s="166">
        <v>1</v>
      </c>
      <c r="B4" s="3" t="s">
        <v>175</v>
      </c>
      <c r="C4" s="2" t="s">
        <v>588</v>
      </c>
      <c r="D4" s="2" t="s">
        <v>176</v>
      </c>
      <c r="E4" s="2"/>
      <c r="F4" s="2" t="s">
        <v>177</v>
      </c>
      <c r="G4" s="2" t="s">
        <v>178</v>
      </c>
      <c r="H4" s="2" t="s">
        <v>179</v>
      </c>
      <c r="I4" s="6" t="s">
        <v>568</v>
      </c>
      <c r="J4" s="6" t="s">
        <v>557</v>
      </c>
      <c r="K4" s="6" t="s">
        <v>33</v>
      </c>
      <c r="L4" s="6" t="s">
        <v>44</v>
      </c>
      <c r="M4" s="6" t="s">
        <v>33</v>
      </c>
      <c r="N4" s="158" t="s">
        <v>44</v>
      </c>
      <c r="O4" s="29">
        <v>15292</v>
      </c>
      <c r="P4" s="29">
        <v>361498</v>
      </c>
      <c r="Q4" s="29">
        <v>13421</v>
      </c>
      <c r="R4" s="30">
        <v>818141</v>
      </c>
      <c r="S4" s="22">
        <v>0.57473222830783444</v>
      </c>
      <c r="T4" s="22">
        <v>0.20493411282407312</v>
      </c>
      <c r="U4" s="22">
        <v>0.22033365886809242</v>
      </c>
      <c r="V4" s="22">
        <v>0</v>
      </c>
      <c r="W4" s="22">
        <v>0</v>
      </c>
      <c r="X4" s="111">
        <v>18</v>
      </c>
      <c r="Y4" s="65">
        <v>0.66666666666666663</v>
      </c>
      <c r="Z4" s="65">
        <v>0</v>
      </c>
      <c r="AA4" s="65">
        <v>0.33333333333333331</v>
      </c>
      <c r="AB4" s="65">
        <v>0</v>
      </c>
      <c r="AC4" s="65">
        <v>0</v>
      </c>
      <c r="AD4" s="65">
        <v>0</v>
      </c>
      <c r="AE4" s="65">
        <v>0</v>
      </c>
      <c r="AF4" s="65">
        <v>0</v>
      </c>
      <c r="AG4" s="6">
        <v>24</v>
      </c>
      <c r="AH4" s="16">
        <v>1</v>
      </c>
      <c r="AI4" s="17">
        <v>1.7916666666666667</v>
      </c>
      <c r="AJ4" s="18">
        <v>3.5416666666666665</v>
      </c>
      <c r="AK4" s="18">
        <v>4.291666666666667</v>
      </c>
      <c r="AL4" s="15">
        <f t="shared" si="0"/>
        <v>0.8252427184466018</v>
      </c>
      <c r="AM4" s="19">
        <v>75000</v>
      </c>
      <c r="AN4" s="19">
        <v>115000</v>
      </c>
      <c r="AO4" s="15">
        <v>0.65559927272727281</v>
      </c>
      <c r="AP4" s="18">
        <v>4.083333333333333</v>
      </c>
      <c r="AQ4" s="20">
        <v>6.375</v>
      </c>
      <c r="AR4" s="16">
        <v>0</v>
      </c>
      <c r="AS4" s="16">
        <v>1</v>
      </c>
      <c r="AT4" s="16">
        <v>0</v>
      </c>
      <c r="AU4" s="16">
        <v>0</v>
      </c>
      <c r="AV4" s="8" t="s">
        <v>44</v>
      </c>
      <c r="AW4" s="8" t="s">
        <v>44</v>
      </c>
      <c r="AX4" s="8" t="s">
        <v>44</v>
      </c>
      <c r="AY4" s="8" t="s">
        <v>44</v>
      </c>
      <c r="AZ4" s="8" t="s">
        <v>44</v>
      </c>
      <c r="BA4" s="8" t="s">
        <v>44</v>
      </c>
      <c r="BB4" s="8"/>
      <c r="BC4" s="8" t="s">
        <v>44</v>
      </c>
      <c r="BD4" s="8" t="s">
        <v>44</v>
      </c>
      <c r="BE4" s="8"/>
      <c r="BF4" s="10"/>
      <c r="BG4" s="24" t="s">
        <v>777</v>
      </c>
      <c r="BH4" s="24">
        <v>83.999999999999986</v>
      </c>
      <c r="BI4" s="21">
        <v>0.49999999999999989</v>
      </c>
      <c r="BJ4" s="24">
        <v>13.999999999999998</v>
      </c>
      <c r="BK4" s="23">
        <v>0.20833333333333334</v>
      </c>
      <c r="BL4" s="23">
        <v>0.79166666666666663</v>
      </c>
      <c r="BM4" s="23">
        <v>0.20833333333333334</v>
      </c>
      <c r="BN4" s="23">
        <v>0.79166666666666663</v>
      </c>
      <c r="BO4" s="24" t="s">
        <v>767</v>
      </c>
      <c r="BP4" s="24" t="s">
        <v>767</v>
      </c>
      <c r="BQ4" s="23">
        <v>0.20833333333333334</v>
      </c>
      <c r="BR4" s="23">
        <v>0.79166666666666663</v>
      </c>
      <c r="BS4" s="10" t="s">
        <v>91</v>
      </c>
      <c r="BT4" s="10" t="s">
        <v>91</v>
      </c>
      <c r="BU4" s="10" t="s">
        <v>91</v>
      </c>
      <c r="BV4" s="10" t="s">
        <v>91</v>
      </c>
      <c r="BW4" s="10" t="s">
        <v>91</v>
      </c>
      <c r="BX4" s="10" t="s">
        <v>91</v>
      </c>
      <c r="BY4" s="10" t="s">
        <v>91</v>
      </c>
      <c r="BZ4" s="10" t="s">
        <v>34</v>
      </c>
      <c r="CA4" s="10" t="s">
        <v>91</v>
      </c>
      <c r="CB4" s="10" t="s">
        <v>34</v>
      </c>
      <c r="CC4" s="11" t="s">
        <v>33</v>
      </c>
      <c r="CD4" s="11" t="s">
        <v>44</v>
      </c>
      <c r="CE4" s="7"/>
      <c r="CF4" s="7" t="s">
        <v>44</v>
      </c>
      <c r="CG4" s="7"/>
      <c r="CH4" s="7" t="s">
        <v>44</v>
      </c>
      <c r="CI4" s="7" t="s">
        <v>44</v>
      </c>
      <c r="CJ4" s="7" t="s">
        <v>44</v>
      </c>
      <c r="CK4" s="7"/>
      <c r="CL4" s="24" t="s">
        <v>44</v>
      </c>
      <c r="CM4" s="26">
        <v>0</v>
      </c>
      <c r="CN4" s="26">
        <v>0</v>
      </c>
      <c r="CO4" s="26">
        <v>0</v>
      </c>
      <c r="CP4" s="26">
        <v>0</v>
      </c>
      <c r="CQ4" s="26">
        <v>0.05</v>
      </c>
      <c r="CR4" s="26">
        <v>0.05</v>
      </c>
      <c r="CS4" s="26">
        <v>0.9</v>
      </c>
      <c r="CT4" s="26">
        <v>0</v>
      </c>
      <c r="CU4" s="10" t="s">
        <v>33</v>
      </c>
      <c r="CV4" s="27"/>
      <c r="CW4" s="4" t="s">
        <v>44</v>
      </c>
      <c r="CX4" s="4" t="s">
        <v>180</v>
      </c>
      <c r="CY4" s="21">
        <v>0</v>
      </c>
      <c r="CZ4" s="5">
        <v>6</v>
      </c>
      <c r="DA4" s="5">
        <v>0</v>
      </c>
      <c r="DB4" s="5">
        <v>2</v>
      </c>
      <c r="DC4" s="5">
        <v>0</v>
      </c>
      <c r="DD4" s="5">
        <v>0</v>
      </c>
      <c r="DE4" s="5">
        <v>0</v>
      </c>
      <c r="DF4" s="5">
        <v>0</v>
      </c>
      <c r="DG4" s="5">
        <v>8</v>
      </c>
      <c r="DH4" s="12">
        <v>0</v>
      </c>
      <c r="DI4" s="12">
        <v>0</v>
      </c>
      <c r="DJ4" s="12">
        <v>0</v>
      </c>
      <c r="DK4" s="12">
        <v>0</v>
      </c>
      <c r="DL4" s="12">
        <v>0</v>
      </c>
      <c r="DM4" s="12">
        <v>0</v>
      </c>
      <c r="DN4" s="12">
        <v>0</v>
      </c>
      <c r="DO4" s="12">
        <v>0</v>
      </c>
      <c r="DP4" s="7" t="s">
        <v>34</v>
      </c>
      <c r="DQ4" s="7" t="s">
        <v>35</v>
      </c>
      <c r="DR4" s="7" t="s">
        <v>34</v>
      </c>
      <c r="DS4" s="7" t="s">
        <v>34</v>
      </c>
      <c r="DT4" s="7" t="s">
        <v>34</v>
      </c>
      <c r="DU4" s="7" t="s">
        <v>34</v>
      </c>
      <c r="DV4" s="7" t="s">
        <v>34</v>
      </c>
      <c r="DW4" s="7" t="s">
        <v>34</v>
      </c>
      <c r="DX4" s="7" t="s">
        <v>34</v>
      </c>
      <c r="DY4" s="7" t="s">
        <v>34</v>
      </c>
      <c r="DZ4" s="7" t="s">
        <v>34</v>
      </c>
      <c r="EA4" s="7" t="s">
        <v>34</v>
      </c>
      <c r="EB4" s="7" t="s">
        <v>34</v>
      </c>
      <c r="EC4" s="6"/>
      <c r="ED4" s="6" t="s">
        <v>44</v>
      </c>
      <c r="EE4" s="6"/>
      <c r="EF4" s="6"/>
      <c r="EG4" s="63" t="s">
        <v>851</v>
      </c>
      <c r="EH4" s="64" t="s">
        <v>852</v>
      </c>
      <c r="EI4" s="166"/>
    </row>
    <row r="5" spans="1:139" x14ac:dyDescent="0.2">
      <c r="A5" s="57">
        <v>33</v>
      </c>
      <c r="B5" s="3" t="s">
        <v>262</v>
      </c>
      <c r="C5" s="2" t="s">
        <v>263</v>
      </c>
      <c r="D5" s="2" t="s">
        <v>264</v>
      </c>
      <c r="E5" s="2"/>
      <c r="F5" s="2" t="s">
        <v>265</v>
      </c>
      <c r="G5" s="2" t="s">
        <v>266</v>
      </c>
      <c r="H5" s="2" t="s">
        <v>267</v>
      </c>
      <c r="I5" s="6" t="s">
        <v>574</v>
      </c>
      <c r="J5" s="6" t="s">
        <v>557</v>
      </c>
      <c r="K5" s="6" t="s">
        <v>33</v>
      </c>
      <c r="L5" s="6" t="s">
        <v>44</v>
      </c>
      <c r="M5" s="6" t="s">
        <v>33</v>
      </c>
      <c r="N5" s="158" t="s">
        <v>44</v>
      </c>
      <c r="O5" s="29">
        <v>39446</v>
      </c>
      <c r="P5" s="29">
        <v>325233</v>
      </c>
      <c r="Q5" s="29">
        <v>19804</v>
      </c>
      <c r="R5" s="30">
        <v>840570</v>
      </c>
      <c r="S5" s="22">
        <v>0.71832684963774585</v>
      </c>
      <c r="T5" s="22">
        <v>7.6531401311015143E-3</v>
      </c>
      <c r="U5" s="22">
        <v>0.15416562570636591</v>
      </c>
      <c r="V5" s="22">
        <v>0</v>
      </c>
      <c r="W5" s="22">
        <v>0.11985438452478675</v>
      </c>
      <c r="X5" s="111">
        <v>21</v>
      </c>
      <c r="Y5" s="65">
        <v>8.6956521739130432E-2</v>
      </c>
      <c r="Z5" s="65">
        <v>0.52173913043478259</v>
      </c>
      <c r="AA5" s="65">
        <v>0.39130434782608697</v>
      </c>
      <c r="AB5" s="65">
        <v>0</v>
      </c>
      <c r="AC5" s="65">
        <v>0</v>
      </c>
      <c r="AD5" s="65">
        <v>0</v>
      </c>
      <c r="AE5" s="65">
        <v>0</v>
      </c>
      <c r="AF5" s="65">
        <v>0</v>
      </c>
      <c r="AG5" s="6">
        <v>20</v>
      </c>
      <c r="AH5" s="16">
        <v>0.83333333333333337</v>
      </c>
      <c r="AI5" s="17">
        <v>1.65</v>
      </c>
      <c r="AJ5" s="18">
        <v>5.708333333333333</v>
      </c>
      <c r="AK5" s="18">
        <v>4.3913043478260869</v>
      </c>
      <c r="AL5" s="15">
        <f t="shared" si="0"/>
        <v>1.2999174917491749</v>
      </c>
      <c r="AM5" s="19">
        <v>84000</v>
      </c>
      <c r="AN5" s="19">
        <v>117000</v>
      </c>
      <c r="AO5" s="15">
        <v>0.71874609567901238</v>
      </c>
      <c r="AP5" s="18">
        <v>4.208333333333333</v>
      </c>
      <c r="AQ5" s="20">
        <v>9.1</v>
      </c>
      <c r="AR5" s="16">
        <v>4.1666666666666664E-2</v>
      </c>
      <c r="AS5" s="16">
        <v>0.83333333333333337</v>
      </c>
      <c r="AT5" s="16">
        <v>0.125</v>
      </c>
      <c r="AU5" s="16">
        <v>0</v>
      </c>
      <c r="AV5" s="8" t="s">
        <v>44</v>
      </c>
      <c r="AW5" s="8" t="s">
        <v>44</v>
      </c>
      <c r="AX5" s="8" t="s">
        <v>44</v>
      </c>
      <c r="AY5" s="8"/>
      <c r="AZ5" s="8"/>
      <c r="BA5" s="8" t="s">
        <v>44</v>
      </c>
      <c r="BB5" s="8"/>
      <c r="BC5" s="8"/>
      <c r="BD5" s="8"/>
      <c r="BE5" s="8"/>
      <c r="BF5" s="10"/>
      <c r="BG5" s="24" t="s">
        <v>787</v>
      </c>
      <c r="BH5" s="24">
        <v>50</v>
      </c>
      <c r="BI5" s="21">
        <v>0.29761904761904762</v>
      </c>
      <c r="BJ5" s="24">
        <v>10</v>
      </c>
      <c r="BK5" s="23">
        <v>0.29166666666666669</v>
      </c>
      <c r="BL5" s="23">
        <v>0.70833333333333337</v>
      </c>
      <c r="BM5" s="24" t="s">
        <v>767</v>
      </c>
      <c r="BN5" s="24" t="s">
        <v>767</v>
      </c>
      <c r="BO5" s="24" t="s">
        <v>767</v>
      </c>
      <c r="BP5" s="24" t="s">
        <v>767</v>
      </c>
      <c r="BQ5" s="24" t="s">
        <v>767</v>
      </c>
      <c r="BR5" s="24" t="s">
        <v>767</v>
      </c>
      <c r="BS5" s="10" t="s">
        <v>91</v>
      </c>
      <c r="BT5" s="10" t="s">
        <v>91</v>
      </c>
      <c r="BU5" s="10" t="s">
        <v>91</v>
      </c>
      <c r="BV5" s="10" t="s">
        <v>91</v>
      </c>
      <c r="BW5" s="10" t="s">
        <v>91</v>
      </c>
      <c r="BX5" s="10" t="s">
        <v>91</v>
      </c>
      <c r="BY5" s="10" t="s">
        <v>91</v>
      </c>
      <c r="BZ5" s="10" t="s">
        <v>34</v>
      </c>
      <c r="CA5" s="10" t="s">
        <v>91</v>
      </c>
      <c r="CB5" s="10" t="s">
        <v>91</v>
      </c>
      <c r="CC5" s="11" t="s">
        <v>33</v>
      </c>
      <c r="CD5" s="11" t="s">
        <v>44</v>
      </c>
      <c r="CE5" s="7"/>
      <c r="CF5" s="7"/>
      <c r="CG5" s="7"/>
      <c r="CH5" s="7" t="s">
        <v>44</v>
      </c>
      <c r="CI5" s="7"/>
      <c r="CJ5" s="7"/>
      <c r="CK5" s="7"/>
      <c r="CL5" s="24" t="s">
        <v>44</v>
      </c>
      <c r="CM5" s="26">
        <v>0.13</v>
      </c>
      <c r="CN5" s="26">
        <v>0</v>
      </c>
      <c r="CO5" s="26">
        <v>0.02</v>
      </c>
      <c r="CP5" s="26">
        <v>0.1</v>
      </c>
      <c r="CQ5" s="26">
        <v>0.1</v>
      </c>
      <c r="CR5" s="26">
        <v>0.15</v>
      </c>
      <c r="CS5" s="26">
        <v>0.5</v>
      </c>
      <c r="CT5" s="26">
        <v>0</v>
      </c>
      <c r="CU5" s="10" t="s">
        <v>33</v>
      </c>
      <c r="CV5" s="27"/>
      <c r="CW5" s="4" t="s">
        <v>33</v>
      </c>
      <c r="CX5" s="4"/>
      <c r="CY5" s="21">
        <v>0.1</v>
      </c>
      <c r="CZ5" s="5">
        <v>0</v>
      </c>
      <c r="DA5" s="5">
        <v>0</v>
      </c>
      <c r="DB5" s="5">
        <v>0</v>
      </c>
      <c r="DC5" s="5">
        <v>15</v>
      </c>
      <c r="DD5" s="5">
        <v>0</v>
      </c>
      <c r="DE5" s="5">
        <v>0</v>
      </c>
      <c r="DF5" s="5">
        <v>0</v>
      </c>
      <c r="DG5" s="5">
        <v>15</v>
      </c>
      <c r="DH5" s="12">
        <v>0</v>
      </c>
      <c r="DI5" s="12">
        <v>0</v>
      </c>
      <c r="DJ5" s="12">
        <v>0</v>
      </c>
      <c r="DK5" s="12">
        <v>15</v>
      </c>
      <c r="DL5" s="12">
        <v>0</v>
      </c>
      <c r="DM5" s="12">
        <v>0</v>
      </c>
      <c r="DN5" s="12">
        <v>0</v>
      </c>
      <c r="DO5" s="12">
        <v>15</v>
      </c>
      <c r="DP5" s="7" t="s">
        <v>34</v>
      </c>
      <c r="DQ5" s="7" t="s">
        <v>35</v>
      </c>
      <c r="DR5" s="7" t="s">
        <v>34</v>
      </c>
      <c r="DS5" s="7" t="s">
        <v>34</v>
      </c>
      <c r="DT5" s="7" t="s">
        <v>34</v>
      </c>
      <c r="DU5" s="7" t="s">
        <v>91</v>
      </c>
      <c r="DV5" s="7" t="s">
        <v>34</v>
      </c>
      <c r="DW5" s="7" t="s">
        <v>34</v>
      </c>
      <c r="DX5" s="7" t="s">
        <v>34</v>
      </c>
      <c r="DY5" s="7" t="s">
        <v>34</v>
      </c>
      <c r="DZ5" s="7" t="s">
        <v>34</v>
      </c>
      <c r="EA5" s="7" t="s">
        <v>91</v>
      </c>
      <c r="EB5" s="7" t="s">
        <v>34</v>
      </c>
      <c r="EC5" s="6" t="s">
        <v>44</v>
      </c>
      <c r="ED5" s="6" t="s">
        <v>44</v>
      </c>
      <c r="EE5" s="6"/>
      <c r="EF5" s="6"/>
      <c r="EG5" s="63" t="s">
        <v>873</v>
      </c>
      <c r="EH5" s="64" t="s">
        <v>874</v>
      </c>
      <c r="EI5" s="57"/>
    </row>
    <row r="6" spans="1:139" x14ac:dyDescent="0.2">
      <c r="A6" s="57">
        <v>25</v>
      </c>
      <c r="B6" s="3" t="s">
        <v>474</v>
      </c>
      <c r="C6" s="2" t="s">
        <v>475</v>
      </c>
      <c r="D6" s="2" t="s">
        <v>476</v>
      </c>
      <c r="E6" s="2" t="s">
        <v>477</v>
      </c>
      <c r="F6" s="2" t="s">
        <v>478</v>
      </c>
      <c r="G6" s="2" t="s">
        <v>479</v>
      </c>
      <c r="H6" s="2" t="s">
        <v>480</v>
      </c>
      <c r="I6" s="6" t="s">
        <v>583</v>
      </c>
      <c r="J6" s="6" t="s">
        <v>557</v>
      </c>
      <c r="K6" s="6" t="s">
        <v>33</v>
      </c>
      <c r="L6" s="6" t="s">
        <v>44</v>
      </c>
      <c r="M6" s="6" t="s">
        <v>33</v>
      </c>
      <c r="N6" s="158" t="s">
        <v>44</v>
      </c>
      <c r="O6" s="29">
        <v>177228</v>
      </c>
      <c r="P6" s="29">
        <v>1904822</v>
      </c>
      <c r="Q6" s="29">
        <v>76887</v>
      </c>
      <c r="R6" s="30">
        <v>5855931</v>
      </c>
      <c r="S6" s="22">
        <v>0.60386196490361654</v>
      </c>
      <c r="T6" s="22">
        <v>5.4026422100943473E-2</v>
      </c>
      <c r="U6" s="22">
        <v>0.15444649194124727</v>
      </c>
      <c r="V6" s="22">
        <v>2.7239733528280987E-2</v>
      </c>
      <c r="W6" s="22">
        <v>0.16042538752591176</v>
      </c>
      <c r="X6" s="111">
        <v>70</v>
      </c>
      <c r="Y6" s="65">
        <v>9.5890410958904104E-2</v>
      </c>
      <c r="Z6" s="65">
        <v>0</v>
      </c>
      <c r="AA6" s="65">
        <v>0.90410958904109584</v>
      </c>
      <c r="AB6" s="65">
        <v>0</v>
      </c>
      <c r="AC6" s="65">
        <v>0</v>
      </c>
      <c r="AD6" s="65">
        <v>0</v>
      </c>
      <c r="AE6" s="65">
        <v>0</v>
      </c>
      <c r="AF6" s="65">
        <v>0</v>
      </c>
      <c r="AG6" s="6">
        <v>71</v>
      </c>
      <c r="AH6" s="16">
        <v>0.9726027397260274</v>
      </c>
      <c r="AI6" s="17">
        <v>2.5492957746478875</v>
      </c>
      <c r="AJ6" s="18">
        <v>3.7260273972602738</v>
      </c>
      <c r="AK6" s="18">
        <v>5.095890410958904</v>
      </c>
      <c r="AL6" s="15">
        <f t="shared" si="0"/>
        <v>0.73118279569892475</v>
      </c>
      <c r="AM6" s="19">
        <v>105000</v>
      </c>
      <c r="AN6" s="19">
        <v>151000</v>
      </c>
      <c r="AO6" s="15">
        <v>0.69659565610859731</v>
      </c>
      <c r="AP6" s="18">
        <v>3.7808219178082192</v>
      </c>
      <c r="AQ6" s="20">
        <v>16.780821917808218</v>
      </c>
      <c r="AR6" s="16">
        <v>2.7397260273972601E-2</v>
      </c>
      <c r="AS6" s="16">
        <v>0.95890410958904104</v>
      </c>
      <c r="AT6" s="16">
        <v>1.3698630136986301E-2</v>
      </c>
      <c r="AU6" s="16">
        <v>0</v>
      </c>
      <c r="AV6" s="8" t="s">
        <v>44</v>
      </c>
      <c r="AW6" s="8" t="s">
        <v>44</v>
      </c>
      <c r="AX6" s="8" t="s">
        <v>44</v>
      </c>
      <c r="AY6" s="8"/>
      <c r="AZ6" s="8"/>
      <c r="BA6" s="8" t="s">
        <v>44</v>
      </c>
      <c r="BB6" s="8" t="s">
        <v>44</v>
      </c>
      <c r="BC6" s="8" t="s">
        <v>44</v>
      </c>
      <c r="BD6" s="8" t="s">
        <v>44</v>
      </c>
      <c r="BE6" s="8"/>
      <c r="BF6" s="10"/>
      <c r="BG6" s="24" t="s">
        <v>788</v>
      </c>
      <c r="BH6" s="24">
        <v>66</v>
      </c>
      <c r="BI6" s="21">
        <v>0.39285714285714285</v>
      </c>
      <c r="BJ6" s="24">
        <v>10.5</v>
      </c>
      <c r="BK6" s="23">
        <v>0.3125</v>
      </c>
      <c r="BL6" s="23">
        <v>0.75</v>
      </c>
      <c r="BM6" s="23">
        <v>0.22916666666666666</v>
      </c>
      <c r="BN6" s="23">
        <v>0.79166666666666663</v>
      </c>
      <c r="BO6" s="24" t="s">
        <v>767</v>
      </c>
      <c r="BP6" s="24" t="s">
        <v>767</v>
      </c>
      <c r="BQ6" s="24" t="s">
        <v>767</v>
      </c>
      <c r="BR6" s="24" t="s">
        <v>767</v>
      </c>
      <c r="BS6" s="10" t="s">
        <v>91</v>
      </c>
      <c r="BT6" s="10" t="s">
        <v>91</v>
      </c>
      <c r="BU6" s="10" t="s">
        <v>91</v>
      </c>
      <c r="BV6" s="10" t="s">
        <v>91</v>
      </c>
      <c r="BW6" s="10" t="s">
        <v>91</v>
      </c>
      <c r="BX6" s="10" t="s">
        <v>91</v>
      </c>
      <c r="BY6" s="10" t="s">
        <v>91</v>
      </c>
      <c r="BZ6" s="10" t="s">
        <v>34</v>
      </c>
      <c r="CA6" s="10" t="s">
        <v>91</v>
      </c>
      <c r="CB6" s="10" t="s">
        <v>34</v>
      </c>
      <c r="CC6" s="11" t="s">
        <v>33</v>
      </c>
      <c r="CD6" s="11" t="s">
        <v>44</v>
      </c>
      <c r="CE6" s="7"/>
      <c r="CF6" s="7" t="s">
        <v>44</v>
      </c>
      <c r="CG6" s="7" t="s">
        <v>44</v>
      </c>
      <c r="CH6" s="7" t="s">
        <v>44</v>
      </c>
      <c r="CI6" s="7" t="s">
        <v>44</v>
      </c>
      <c r="CJ6" s="7" t="s">
        <v>44</v>
      </c>
      <c r="CK6" s="7" t="s">
        <v>481</v>
      </c>
      <c r="CL6" s="24"/>
      <c r="CM6" s="26">
        <v>0.4</v>
      </c>
      <c r="CN6" s="26">
        <v>0</v>
      </c>
      <c r="CO6" s="26">
        <v>0</v>
      </c>
      <c r="CP6" s="26">
        <v>0.1</v>
      </c>
      <c r="CQ6" s="26">
        <v>0.1</v>
      </c>
      <c r="CR6" s="26">
        <v>0.2</v>
      </c>
      <c r="CS6" s="26">
        <v>0.2</v>
      </c>
      <c r="CT6" s="26">
        <v>0</v>
      </c>
      <c r="CU6" s="10" t="s">
        <v>33</v>
      </c>
      <c r="CV6" s="27"/>
      <c r="CW6" s="4" t="s">
        <v>44</v>
      </c>
      <c r="CX6" s="4" t="s">
        <v>482</v>
      </c>
      <c r="CY6" s="21">
        <v>0.1</v>
      </c>
      <c r="CZ6" s="5">
        <v>5</v>
      </c>
      <c r="DA6" s="5">
        <v>0</v>
      </c>
      <c r="DB6" s="5">
        <v>8</v>
      </c>
      <c r="DC6" s="5">
        <v>0</v>
      </c>
      <c r="DD6" s="5">
        <v>0</v>
      </c>
      <c r="DE6" s="5">
        <v>0</v>
      </c>
      <c r="DF6" s="5">
        <v>0</v>
      </c>
      <c r="DG6" s="5">
        <v>13</v>
      </c>
      <c r="DH6" s="12">
        <v>2</v>
      </c>
      <c r="DI6" s="12">
        <v>0</v>
      </c>
      <c r="DJ6" s="12">
        <v>8</v>
      </c>
      <c r="DK6" s="12">
        <v>0</v>
      </c>
      <c r="DL6" s="12">
        <v>0</v>
      </c>
      <c r="DM6" s="12">
        <v>0</v>
      </c>
      <c r="DN6" s="12">
        <v>0</v>
      </c>
      <c r="DO6" s="12">
        <v>10</v>
      </c>
      <c r="DP6" s="7" t="s">
        <v>35</v>
      </c>
      <c r="DQ6" s="7" t="s">
        <v>35</v>
      </c>
      <c r="DR6" s="7" t="s">
        <v>34</v>
      </c>
      <c r="DS6" s="7" t="s">
        <v>34</v>
      </c>
      <c r="DT6" s="7" t="s">
        <v>34</v>
      </c>
      <c r="DU6" s="7" t="s">
        <v>34</v>
      </c>
      <c r="DV6" s="7" t="s">
        <v>34</v>
      </c>
      <c r="DW6" s="7" t="s">
        <v>34</v>
      </c>
      <c r="DX6" s="7" t="s">
        <v>34</v>
      </c>
      <c r="DY6" s="7" t="s">
        <v>34</v>
      </c>
      <c r="DZ6" s="7" t="s">
        <v>34</v>
      </c>
      <c r="EA6" s="7" t="s">
        <v>91</v>
      </c>
      <c r="EB6" s="7" t="s">
        <v>34</v>
      </c>
      <c r="EC6" s="6" t="s">
        <v>44</v>
      </c>
      <c r="ED6" s="6" t="s">
        <v>44</v>
      </c>
      <c r="EE6" s="6" t="s">
        <v>44</v>
      </c>
      <c r="EF6" s="6"/>
      <c r="EG6" s="63" t="s">
        <v>868</v>
      </c>
      <c r="EH6" s="64" t="s">
        <v>869</v>
      </c>
      <c r="EI6" s="57"/>
    </row>
    <row r="7" spans="1:139" x14ac:dyDescent="0.2">
      <c r="A7" s="57">
        <v>63</v>
      </c>
      <c r="B7" s="3" t="s">
        <v>36</v>
      </c>
      <c r="C7" s="2" t="s">
        <v>37</v>
      </c>
      <c r="D7" s="2" t="s">
        <v>38</v>
      </c>
      <c r="E7" s="2" t="s">
        <v>39</v>
      </c>
      <c r="F7" s="2" t="s">
        <v>40</v>
      </c>
      <c r="G7" s="2" t="s">
        <v>41</v>
      </c>
      <c r="H7" s="2" t="s">
        <v>42</v>
      </c>
      <c r="I7" s="6" t="s">
        <v>569</v>
      </c>
      <c r="J7" s="6" t="s">
        <v>557</v>
      </c>
      <c r="K7" s="6" t="s">
        <v>33</v>
      </c>
      <c r="L7" s="6" t="s">
        <v>44</v>
      </c>
      <c r="M7" s="6" t="s">
        <v>33</v>
      </c>
      <c r="N7" s="158" t="s">
        <v>44</v>
      </c>
      <c r="O7" s="29">
        <v>40986</v>
      </c>
      <c r="P7" s="29">
        <v>350606</v>
      </c>
      <c r="Q7" s="29">
        <v>22560</v>
      </c>
      <c r="R7" s="30">
        <v>1060647</v>
      </c>
      <c r="S7" s="22">
        <v>0.82876018128557383</v>
      </c>
      <c r="T7" s="22">
        <v>4.0856194379468379E-2</v>
      </c>
      <c r="U7" s="22">
        <v>0.13038362433495782</v>
      </c>
      <c r="V7" s="22">
        <v>0</v>
      </c>
      <c r="W7" s="22">
        <v>0</v>
      </c>
      <c r="X7" s="111">
        <v>18</v>
      </c>
      <c r="Y7" s="65">
        <v>0</v>
      </c>
      <c r="Z7" s="65">
        <v>0</v>
      </c>
      <c r="AA7" s="65">
        <v>1</v>
      </c>
      <c r="AB7" s="65">
        <v>0</v>
      </c>
      <c r="AC7" s="65">
        <v>0</v>
      </c>
      <c r="AD7" s="65">
        <v>0</v>
      </c>
      <c r="AE7" s="65">
        <v>0</v>
      </c>
      <c r="AF7" s="65">
        <v>0</v>
      </c>
      <c r="AG7" s="6">
        <v>13</v>
      </c>
      <c r="AH7" s="16">
        <v>1</v>
      </c>
      <c r="AI7" s="17">
        <v>2.7692307692307692</v>
      </c>
      <c r="AJ7" s="18">
        <v>5.0769230769230766</v>
      </c>
      <c r="AK7" s="18">
        <v>4.6923076923076925</v>
      </c>
      <c r="AL7" s="15">
        <f t="shared" si="0"/>
        <v>1.081967213114754</v>
      </c>
      <c r="AM7" s="19">
        <v>99000</v>
      </c>
      <c r="AN7" s="19">
        <v>135000</v>
      </c>
      <c r="AO7" s="15">
        <v>0.73329199999999994</v>
      </c>
      <c r="AP7" s="18">
        <v>4</v>
      </c>
      <c r="AQ7" s="20">
        <v>13.153846153846153</v>
      </c>
      <c r="AR7" s="16">
        <v>7.6923076923076927E-2</v>
      </c>
      <c r="AS7" s="16">
        <v>0.92307692307692313</v>
      </c>
      <c r="AT7" s="16">
        <v>0</v>
      </c>
      <c r="AU7" s="16">
        <v>0</v>
      </c>
      <c r="AV7" s="8" t="s">
        <v>44</v>
      </c>
      <c r="AW7" s="8" t="s">
        <v>44</v>
      </c>
      <c r="AX7" s="8" t="s">
        <v>44</v>
      </c>
      <c r="AY7" s="8" t="s">
        <v>44</v>
      </c>
      <c r="AZ7" s="8" t="s">
        <v>44</v>
      </c>
      <c r="BA7" s="8" t="s">
        <v>44</v>
      </c>
      <c r="BB7" s="8" t="s">
        <v>44</v>
      </c>
      <c r="BC7" s="8" t="s">
        <v>44</v>
      </c>
      <c r="BD7" s="8" t="s">
        <v>44</v>
      </c>
      <c r="BE7" s="8"/>
      <c r="BF7" s="10"/>
      <c r="BG7" s="24" t="s">
        <v>805</v>
      </c>
      <c r="BH7" s="24">
        <v>89</v>
      </c>
      <c r="BI7" s="21">
        <v>0.52976190476190477</v>
      </c>
      <c r="BJ7" s="24">
        <v>16</v>
      </c>
      <c r="BK7" s="23">
        <v>0.16666666666666666</v>
      </c>
      <c r="BL7" s="23">
        <v>0.83333333333333337</v>
      </c>
      <c r="BM7" s="23">
        <v>0.33333333333333331</v>
      </c>
      <c r="BN7" s="23">
        <v>0.70833333333333337</v>
      </c>
      <c r="BO7" s="24" t="s">
        <v>767</v>
      </c>
      <c r="BP7" s="24" t="s">
        <v>767</v>
      </c>
      <c r="BQ7" s="24" t="s">
        <v>767</v>
      </c>
      <c r="BR7" s="24" t="s">
        <v>767</v>
      </c>
      <c r="BS7" s="10" t="s">
        <v>91</v>
      </c>
      <c r="BT7" s="10" t="s">
        <v>34</v>
      </c>
      <c r="BU7" s="10" t="s">
        <v>91</v>
      </c>
      <c r="BV7" s="10" t="s">
        <v>91</v>
      </c>
      <c r="BW7" s="10" t="s">
        <v>91</v>
      </c>
      <c r="BX7" s="10" t="s">
        <v>91</v>
      </c>
      <c r="BY7" s="10" t="s">
        <v>91</v>
      </c>
      <c r="BZ7" s="10" t="s">
        <v>34</v>
      </c>
      <c r="CA7" s="10" t="s">
        <v>91</v>
      </c>
      <c r="CB7" s="10" t="s">
        <v>34</v>
      </c>
      <c r="CC7" s="11" t="s">
        <v>33</v>
      </c>
      <c r="CD7" s="11" t="s">
        <v>44</v>
      </c>
      <c r="CE7" s="7"/>
      <c r="CF7" s="7" t="s">
        <v>44</v>
      </c>
      <c r="CG7" s="7"/>
      <c r="CH7" s="7"/>
      <c r="CI7" s="7"/>
      <c r="CJ7" s="7" t="s">
        <v>44</v>
      </c>
      <c r="CK7" s="7" t="s">
        <v>43</v>
      </c>
      <c r="CL7" s="24" t="s">
        <v>44</v>
      </c>
      <c r="CM7" s="26">
        <v>0.16</v>
      </c>
      <c r="CN7" s="26">
        <v>0</v>
      </c>
      <c r="CO7" s="26">
        <v>0.13</v>
      </c>
      <c r="CP7" s="26">
        <v>0.01</v>
      </c>
      <c r="CQ7" s="26">
        <v>0.27</v>
      </c>
      <c r="CR7" s="26">
        <v>0.09</v>
      </c>
      <c r="CS7" s="26">
        <v>0.34</v>
      </c>
      <c r="CT7" s="26">
        <v>0</v>
      </c>
      <c r="CU7" s="10" t="s">
        <v>33</v>
      </c>
      <c r="CV7" s="27"/>
      <c r="CW7" s="4" t="s">
        <v>44</v>
      </c>
      <c r="CX7" s="4" t="s">
        <v>45</v>
      </c>
      <c r="CY7" s="21">
        <v>0.05</v>
      </c>
      <c r="CZ7" s="5">
        <v>0</v>
      </c>
      <c r="DA7" s="5">
        <v>0</v>
      </c>
      <c r="DB7" s="5">
        <v>9</v>
      </c>
      <c r="DC7" s="5">
        <v>0</v>
      </c>
      <c r="DD7" s="5">
        <v>0</v>
      </c>
      <c r="DE7" s="5">
        <v>0</v>
      </c>
      <c r="DF7" s="5">
        <v>0</v>
      </c>
      <c r="DG7" s="5">
        <v>9</v>
      </c>
      <c r="DH7" s="12">
        <v>0</v>
      </c>
      <c r="DI7" s="12">
        <v>0</v>
      </c>
      <c r="DJ7" s="12">
        <v>9</v>
      </c>
      <c r="DK7" s="12">
        <v>0</v>
      </c>
      <c r="DL7" s="12">
        <v>0</v>
      </c>
      <c r="DM7" s="12">
        <v>0</v>
      </c>
      <c r="DN7" s="12">
        <v>0</v>
      </c>
      <c r="DO7" s="12">
        <v>9</v>
      </c>
      <c r="DP7" s="7" t="s">
        <v>34</v>
      </c>
      <c r="DQ7" s="7" t="s">
        <v>35</v>
      </c>
      <c r="DR7" s="7" t="s">
        <v>34</v>
      </c>
      <c r="DS7" s="7" t="s">
        <v>34</v>
      </c>
      <c r="DT7" s="7" t="s">
        <v>34</v>
      </c>
      <c r="DU7" s="7" t="s">
        <v>91</v>
      </c>
      <c r="DV7" s="7" t="s">
        <v>34</v>
      </c>
      <c r="DW7" s="7" t="s">
        <v>34</v>
      </c>
      <c r="DX7" s="7" t="s">
        <v>34</v>
      </c>
      <c r="DY7" s="7" t="s">
        <v>34</v>
      </c>
      <c r="DZ7" s="7" t="s">
        <v>34</v>
      </c>
      <c r="EA7" s="7" t="s">
        <v>91</v>
      </c>
      <c r="EB7" s="7" t="s">
        <v>34</v>
      </c>
      <c r="EC7" s="6" t="s">
        <v>44</v>
      </c>
      <c r="ED7" s="6" t="s">
        <v>44</v>
      </c>
      <c r="EE7" s="6" t="s">
        <v>44</v>
      </c>
      <c r="EF7" s="6"/>
      <c r="EG7" s="63" t="s">
        <v>909</v>
      </c>
      <c r="EH7" s="64" t="s">
        <v>910</v>
      </c>
      <c r="EI7" s="57"/>
    </row>
    <row r="8" spans="1:139" x14ac:dyDescent="0.2">
      <c r="A8" s="57">
        <v>82</v>
      </c>
      <c r="B8" s="3" t="s">
        <v>268</v>
      </c>
      <c r="C8" s="2" t="s">
        <v>268</v>
      </c>
      <c r="D8" s="2" t="s">
        <v>269</v>
      </c>
      <c r="E8" s="2" t="s">
        <v>270</v>
      </c>
      <c r="F8" s="2" t="s">
        <v>271</v>
      </c>
      <c r="G8" s="2" t="s">
        <v>272</v>
      </c>
      <c r="H8" s="2" t="s">
        <v>273</v>
      </c>
      <c r="I8" s="6" t="s">
        <v>571</v>
      </c>
      <c r="J8" s="6" t="s">
        <v>557</v>
      </c>
      <c r="K8" s="6" t="s">
        <v>33</v>
      </c>
      <c r="L8" s="6" t="s">
        <v>44</v>
      </c>
      <c r="M8" s="6" t="s">
        <v>33</v>
      </c>
      <c r="N8" s="158" t="s">
        <v>44</v>
      </c>
      <c r="O8" s="29">
        <v>79747</v>
      </c>
      <c r="P8" s="29">
        <v>384318</v>
      </c>
      <c r="Q8" s="29">
        <v>26192</v>
      </c>
      <c r="R8" s="30">
        <v>1150552</v>
      </c>
      <c r="S8" s="22">
        <v>0.79588493175449693</v>
      </c>
      <c r="T8" s="22">
        <v>4.3077583629423093E-2</v>
      </c>
      <c r="U8" s="22">
        <v>0.15935133744498292</v>
      </c>
      <c r="V8" s="22">
        <v>1.6861471710970038E-3</v>
      </c>
      <c r="W8" s="22">
        <v>0</v>
      </c>
      <c r="X8" s="111">
        <v>19</v>
      </c>
      <c r="Y8" s="65">
        <v>8.6956521739130432E-2</v>
      </c>
      <c r="Z8" s="65">
        <v>0.13043478260869565</v>
      </c>
      <c r="AA8" s="65">
        <v>0.69565217391304346</v>
      </c>
      <c r="AB8" s="65">
        <v>0</v>
      </c>
      <c r="AC8" s="65">
        <v>0</v>
      </c>
      <c r="AD8" s="65">
        <v>0</v>
      </c>
      <c r="AE8" s="65">
        <v>8.6956521739130432E-2</v>
      </c>
      <c r="AF8" s="65">
        <v>0</v>
      </c>
      <c r="AG8" s="6">
        <v>18</v>
      </c>
      <c r="AH8" s="16">
        <v>0.78260869565217395</v>
      </c>
      <c r="AI8" s="17">
        <v>1.5555555555555556</v>
      </c>
      <c r="AJ8" s="18">
        <v>10.130434782608695</v>
      </c>
      <c r="AK8" s="18">
        <v>4.8695652173913047</v>
      </c>
      <c r="AL8" s="15">
        <f t="shared" si="0"/>
        <v>2.0803571428571428</v>
      </c>
      <c r="AM8" s="19">
        <v>166000</v>
      </c>
      <c r="AN8" s="19">
        <v>135000</v>
      </c>
      <c r="AO8" s="15">
        <v>1.2289090322580645</v>
      </c>
      <c r="AP8" s="18">
        <v>3.2608695652173911</v>
      </c>
      <c r="AQ8" s="20">
        <v>13.333333333333334</v>
      </c>
      <c r="AR8" s="16">
        <v>0.43478260869565216</v>
      </c>
      <c r="AS8" s="16">
        <v>0.56521739130434778</v>
      </c>
      <c r="AT8" s="16">
        <v>0</v>
      </c>
      <c r="AU8" s="16">
        <v>0</v>
      </c>
      <c r="AV8" s="8" t="s">
        <v>44</v>
      </c>
      <c r="AW8" s="8" t="s">
        <v>44</v>
      </c>
      <c r="AX8" s="8" t="s">
        <v>44</v>
      </c>
      <c r="AY8" s="8"/>
      <c r="AZ8" s="8"/>
      <c r="BA8" s="8" t="s">
        <v>44</v>
      </c>
      <c r="BB8" s="8" t="s">
        <v>44</v>
      </c>
      <c r="BC8" s="8" t="s">
        <v>44</v>
      </c>
      <c r="BD8" s="8"/>
      <c r="BE8" s="8"/>
      <c r="BF8" s="10"/>
      <c r="BG8" s="24" t="s">
        <v>810</v>
      </c>
      <c r="BH8" s="24">
        <v>84.999999999999986</v>
      </c>
      <c r="BI8" s="21">
        <v>0.50595238095238082</v>
      </c>
      <c r="BJ8" s="24">
        <v>13.999999999999998</v>
      </c>
      <c r="BK8" s="23">
        <v>0.20833333333333334</v>
      </c>
      <c r="BL8" s="23">
        <v>0.79166666666666663</v>
      </c>
      <c r="BM8" s="23">
        <v>0.16666666666666666</v>
      </c>
      <c r="BN8" s="23">
        <v>0.79166666666666663</v>
      </c>
      <c r="BO8" s="24" t="s">
        <v>767</v>
      </c>
      <c r="BP8" s="24" t="s">
        <v>767</v>
      </c>
      <c r="BQ8" s="23">
        <v>0.16666666666666666</v>
      </c>
      <c r="BR8" s="23">
        <v>0.79166666666666663</v>
      </c>
      <c r="BS8" s="10" t="s">
        <v>34</v>
      </c>
      <c r="BT8" s="10" t="s">
        <v>91</v>
      </c>
      <c r="BU8" s="10" t="s">
        <v>91</v>
      </c>
      <c r="BV8" s="10" t="s">
        <v>91</v>
      </c>
      <c r="BW8" s="10" t="s">
        <v>91</v>
      </c>
      <c r="BX8" s="10" t="s">
        <v>91</v>
      </c>
      <c r="BY8" s="10" t="s">
        <v>91</v>
      </c>
      <c r="BZ8" s="10" t="s">
        <v>34</v>
      </c>
      <c r="CA8" s="10" t="s">
        <v>91</v>
      </c>
      <c r="CB8" s="10" t="s">
        <v>91</v>
      </c>
      <c r="CC8" s="11" t="s">
        <v>33</v>
      </c>
      <c r="CD8" s="11" t="s">
        <v>44</v>
      </c>
      <c r="CE8" s="7"/>
      <c r="CF8" s="7"/>
      <c r="CG8" s="7" t="s">
        <v>44</v>
      </c>
      <c r="CH8" s="7" t="s">
        <v>44</v>
      </c>
      <c r="CI8" s="7" t="s">
        <v>44</v>
      </c>
      <c r="CJ8" s="7" t="s">
        <v>44</v>
      </c>
      <c r="CK8" s="7" t="s">
        <v>274</v>
      </c>
      <c r="CL8" s="24" t="s">
        <v>44</v>
      </c>
      <c r="CM8" s="26">
        <v>0.2</v>
      </c>
      <c r="CN8" s="26">
        <v>0</v>
      </c>
      <c r="CO8" s="26">
        <v>0.02</v>
      </c>
      <c r="CP8" s="26">
        <v>0.01</v>
      </c>
      <c r="CQ8" s="26">
        <v>0.2</v>
      </c>
      <c r="CR8" s="26">
        <v>0.2</v>
      </c>
      <c r="CS8" s="26">
        <v>0.37</v>
      </c>
      <c r="CT8" s="26">
        <v>0</v>
      </c>
      <c r="CU8" s="10" t="s">
        <v>33</v>
      </c>
      <c r="CV8" s="27"/>
      <c r="CW8" s="4" t="s">
        <v>44</v>
      </c>
      <c r="CX8" s="4" t="s">
        <v>275</v>
      </c>
      <c r="CY8" s="21">
        <v>0.2</v>
      </c>
      <c r="CZ8" s="5">
        <v>5</v>
      </c>
      <c r="DA8" s="5">
        <v>5</v>
      </c>
      <c r="DB8" s="5">
        <v>10</v>
      </c>
      <c r="DC8" s="5">
        <v>0</v>
      </c>
      <c r="DD8" s="5">
        <v>0</v>
      </c>
      <c r="DE8" s="5">
        <v>0</v>
      </c>
      <c r="DF8" s="5">
        <v>2</v>
      </c>
      <c r="DG8" s="5">
        <v>22</v>
      </c>
      <c r="DH8" s="12">
        <v>0</v>
      </c>
      <c r="DI8" s="12">
        <v>5</v>
      </c>
      <c r="DJ8" s="12">
        <v>0</v>
      </c>
      <c r="DK8" s="12">
        <v>0</v>
      </c>
      <c r="DL8" s="12">
        <v>0</v>
      </c>
      <c r="DM8" s="12">
        <v>0</v>
      </c>
      <c r="DN8" s="12">
        <v>0</v>
      </c>
      <c r="DO8" s="12">
        <v>5</v>
      </c>
      <c r="DP8" s="7" t="s">
        <v>34</v>
      </c>
      <c r="DQ8" s="7" t="s">
        <v>34</v>
      </c>
      <c r="DR8" s="7" t="s">
        <v>34</v>
      </c>
      <c r="DS8" s="7" t="s">
        <v>34</v>
      </c>
      <c r="DT8" s="7" t="s">
        <v>35</v>
      </c>
      <c r="DU8" s="7" t="s">
        <v>34</v>
      </c>
      <c r="DV8" s="7" t="s">
        <v>91</v>
      </c>
      <c r="DW8" s="7" t="s">
        <v>34</v>
      </c>
      <c r="DX8" s="7" t="s">
        <v>34</v>
      </c>
      <c r="DY8" s="7" t="s">
        <v>34</v>
      </c>
      <c r="DZ8" s="7" t="s">
        <v>34</v>
      </c>
      <c r="EA8" s="7" t="s">
        <v>34</v>
      </c>
      <c r="EB8" s="7" t="s">
        <v>34</v>
      </c>
      <c r="EC8" s="6" t="s">
        <v>44</v>
      </c>
      <c r="ED8" s="6" t="s">
        <v>44</v>
      </c>
      <c r="EE8" s="6" t="s">
        <v>44</v>
      </c>
      <c r="EF8" s="6"/>
      <c r="EG8" s="63" t="s">
        <v>926</v>
      </c>
      <c r="EH8" s="64" t="s">
        <v>927</v>
      </c>
      <c r="EI8" s="57"/>
    </row>
    <row r="9" spans="1:139" x14ac:dyDescent="0.2">
      <c r="A9" s="57">
        <v>99</v>
      </c>
      <c r="B9" s="3" t="s">
        <v>382</v>
      </c>
      <c r="C9" s="2" t="s">
        <v>383</v>
      </c>
      <c r="D9" s="2" t="s">
        <v>384</v>
      </c>
      <c r="E9" s="2" t="s">
        <v>385</v>
      </c>
      <c r="F9" s="2" t="s">
        <v>386</v>
      </c>
      <c r="G9" s="2" t="s">
        <v>387</v>
      </c>
      <c r="H9" s="2" t="s">
        <v>388</v>
      </c>
      <c r="I9" s="6" t="s">
        <v>570</v>
      </c>
      <c r="J9" s="6" t="s">
        <v>557</v>
      </c>
      <c r="K9" s="6" t="s">
        <v>33</v>
      </c>
      <c r="L9" s="6" t="s">
        <v>44</v>
      </c>
      <c r="M9" s="6" t="s">
        <v>33</v>
      </c>
      <c r="N9" s="158" t="s">
        <v>44</v>
      </c>
      <c r="O9" s="29">
        <v>589337</v>
      </c>
      <c r="P9" s="29">
        <v>357934</v>
      </c>
      <c r="Q9" s="29">
        <v>20511</v>
      </c>
      <c r="R9" s="30">
        <v>1045439</v>
      </c>
      <c r="S9" s="22">
        <v>0.55773411935081818</v>
      </c>
      <c r="T9" s="22">
        <v>8.9948815760651751E-2</v>
      </c>
      <c r="U9" s="22">
        <v>0.3523170648885301</v>
      </c>
      <c r="V9" s="22">
        <v>0</v>
      </c>
      <c r="W9" s="22">
        <v>0</v>
      </c>
      <c r="X9" s="111">
        <v>10</v>
      </c>
      <c r="Y9" s="65">
        <v>0</v>
      </c>
      <c r="Z9" s="65">
        <v>8.3333333333333329E-2</v>
      </c>
      <c r="AA9" s="65">
        <v>0.75</v>
      </c>
      <c r="AB9" s="65">
        <v>0.16666666666666666</v>
      </c>
      <c r="AC9" s="65">
        <v>0</v>
      </c>
      <c r="AD9" s="65">
        <v>0</v>
      </c>
      <c r="AE9" s="65">
        <v>0</v>
      </c>
      <c r="AF9" s="65">
        <v>0</v>
      </c>
      <c r="AG9" s="6">
        <v>12</v>
      </c>
      <c r="AH9" s="16">
        <v>1</v>
      </c>
      <c r="AI9" s="17">
        <v>1.8333333333333333</v>
      </c>
      <c r="AJ9" s="18">
        <v>4.666666666666667</v>
      </c>
      <c r="AK9" s="18">
        <v>5.5</v>
      </c>
      <c r="AL9" s="15">
        <f t="shared" si="0"/>
        <v>0.84848484848484851</v>
      </c>
      <c r="AM9" s="19">
        <v>127000</v>
      </c>
      <c r="AN9" s="19">
        <v>163000</v>
      </c>
      <c r="AO9" s="15">
        <v>0.77952205128205121</v>
      </c>
      <c r="AP9" s="18">
        <v>3.5</v>
      </c>
      <c r="AQ9" s="20">
        <v>18.454545454545453</v>
      </c>
      <c r="AR9" s="16">
        <v>0.16666666666666666</v>
      </c>
      <c r="AS9" s="16">
        <v>0.83333333333333337</v>
      </c>
      <c r="AT9" s="16">
        <v>0</v>
      </c>
      <c r="AU9" s="16">
        <v>0</v>
      </c>
      <c r="AV9" s="8" t="s">
        <v>44</v>
      </c>
      <c r="AW9" s="8" t="s">
        <v>44</v>
      </c>
      <c r="AX9" s="8" t="s">
        <v>44</v>
      </c>
      <c r="AY9" s="8" t="s">
        <v>44</v>
      </c>
      <c r="AZ9" s="8" t="s">
        <v>44</v>
      </c>
      <c r="BA9" s="8" t="s">
        <v>44</v>
      </c>
      <c r="BB9" s="8" t="s">
        <v>44</v>
      </c>
      <c r="BC9" s="8"/>
      <c r="BD9" s="8" t="s">
        <v>44</v>
      </c>
      <c r="BE9" s="8"/>
      <c r="BF9" s="10"/>
      <c r="BG9" s="24" t="s">
        <v>774</v>
      </c>
      <c r="BH9" s="24">
        <v>97.999999999999986</v>
      </c>
      <c r="BI9" s="21">
        <v>0.58333333333333326</v>
      </c>
      <c r="BJ9" s="24">
        <v>13.999999999999998</v>
      </c>
      <c r="BK9" s="23">
        <v>0.29166666666666669</v>
      </c>
      <c r="BL9" s="23">
        <v>0.875</v>
      </c>
      <c r="BM9" s="23">
        <v>0.29166666666666669</v>
      </c>
      <c r="BN9" s="23">
        <v>0.875</v>
      </c>
      <c r="BO9" s="23">
        <v>0.29166666666666669</v>
      </c>
      <c r="BP9" s="23">
        <v>0.875</v>
      </c>
      <c r="BQ9" s="23">
        <v>0.29166666666666669</v>
      </c>
      <c r="BR9" s="23">
        <v>0.875</v>
      </c>
      <c r="BS9" s="10" t="s">
        <v>34</v>
      </c>
      <c r="BT9" s="10" t="s">
        <v>91</v>
      </c>
      <c r="BU9" s="10" t="s">
        <v>34</v>
      </c>
      <c r="BV9" s="10" t="s">
        <v>91</v>
      </c>
      <c r="BW9" s="10" t="s">
        <v>91</v>
      </c>
      <c r="BX9" s="10" t="s">
        <v>91</v>
      </c>
      <c r="BY9" s="10" t="s">
        <v>34</v>
      </c>
      <c r="BZ9" s="10" t="s">
        <v>34</v>
      </c>
      <c r="CA9" s="10" t="s">
        <v>91</v>
      </c>
      <c r="CB9" s="10" t="s">
        <v>91</v>
      </c>
      <c r="CC9" s="11" t="s">
        <v>44</v>
      </c>
      <c r="CD9" s="11" t="s">
        <v>44</v>
      </c>
      <c r="CE9" s="7"/>
      <c r="CF9" s="7"/>
      <c r="CG9" s="7"/>
      <c r="CH9" s="7" t="s">
        <v>44</v>
      </c>
      <c r="CI9" s="7"/>
      <c r="CJ9" s="7"/>
      <c r="CK9" s="7"/>
      <c r="CL9" s="24"/>
      <c r="CM9" s="26">
        <v>0.7</v>
      </c>
      <c r="CN9" s="26">
        <v>0</v>
      </c>
      <c r="CO9" s="26">
        <v>0.03</v>
      </c>
      <c r="CP9" s="26">
        <v>0.02</v>
      </c>
      <c r="CQ9" s="26">
        <v>0.1</v>
      </c>
      <c r="CR9" s="26">
        <v>0.1</v>
      </c>
      <c r="CS9" s="26">
        <v>0.05</v>
      </c>
      <c r="CT9" s="26">
        <v>0</v>
      </c>
      <c r="CU9" s="10" t="s">
        <v>44</v>
      </c>
      <c r="CV9" s="27"/>
      <c r="CW9" s="4" t="s">
        <v>33</v>
      </c>
      <c r="CX9" s="4"/>
      <c r="CY9" s="21">
        <v>0.25</v>
      </c>
      <c r="CZ9" s="5">
        <v>0</v>
      </c>
      <c r="DA9" s="5">
        <v>0</v>
      </c>
      <c r="DB9" s="5">
        <v>5</v>
      </c>
      <c r="DC9" s="5">
        <v>0</v>
      </c>
      <c r="DD9" s="5">
        <v>0</v>
      </c>
      <c r="DE9" s="5">
        <v>0</v>
      </c>
      <c r="DF9" s="5">
        <v>0</v>
      </c>
      <c r="DG9" s="5">
        <v>5</v>
      </c>
      <c r="DH9" s="12">
        <v>0</v>
      </c>
      <c r="DI9" s="12">
        <v>0</v>
      </c>
      <c r="DJ9" s="12">
        <v>5</v>
      </c>
      <c r="DK9" s="12">
        <v>0</v>
      </c>
      <c r="DL9" s="12">
        <v>0</v>
      </c>
      <c r="DM9" s="12">
        <v>0</v>
      </c>
      <c r="DN9" s="12">
        <v>0</v>
      </c>
      <c r="DO9" s="12">
        <v>5</v>
      </c>
      <c r="DP9" s="7" t="s">
        <v>34</v>
      </c>
      <c r="DQ9" s="7" t="s">
        <v>35</v>
      </c>
      <c r="DR9" s="7" t="s">
        <v>34</v>
      </c>
      <c r="DS9" s="7" t="s">
        <v>34</v>
      </c>
      <c r="DT9" s="7" t="s">
        <v>34</v>
      </c>
      <c r="DU9" s="7" t="s">
        <v>91</v>
      </c>
      <c r="DV9" s="7" t="s">
        <v>34</v>
      </c>
      <c r="DW9" s="7" t="s">
        <v>91</v>
      </c>
      <c r="DX9" s="7" t="s">
        <v>91</v>
      </c>
      <c r="DY9" s="7" t="s">
        <v>34</v>
      </c>
      <c r="DZ9" s="7" t="s">
        <v>34</v>
      </c>
      <c r="EA9" s="7" t="s">
        <v>91</v>
      </c>
      <c r="EB9" s="7" t="s">
        <v>34</v>
      </c>
      <c r="EC9" s="6" t="s">
        <v>44</v>
      </c>
      <c r="ED9" s="6"/>
      <c r="EE9" s="6"/>
      <c r="EF9" s="6"/>
      <c r="EG9" s="63" t="s">
        <v>872</v>
      </c>
      <c r="EH9" s="64"/>
      <c r="EI9" s="57"/>
    </row>
    <row r="10" spans="1:139" x14ac:dyDescent="0.2">
      <c r="A10" s="57">
        <v>145</v>
      </c>
      <c r="B10" s="3" t="s">
        <v>646</v>
      </c>
      <c r="C10" s="2" t="s">
        <v>646</v>
      </c>
      <c r="D10" s="2" t="s">
        <v>1000</v>
      </c>
      <c r="E10" s="2" t="s">
        <v>441</v>
      </c>
      <c r="F10" s="2" t="s">
        <v>1001</v>
      </c>
      <c r="G10" s="2" t="s">
        <v>700</v>
      </c>
      <c r="H10" s="2" t="s">
        <v>442</v>
      </c>
      <c r="I10" s="6" t="s">
        <v>575</v>
      </c>
      <c r="J10" s="6" t="s">
        <v>557</v>
      </c>
      <c r="K10" s="6" t="s">
        <v>33</v>
      </c>
      <c r="L10" s="6" t="s">
        <v>44</v>
      </c>
      <c r="M10" s="6" t="s">
        <v>33</v>
      </c>
      <c r="N10" s="158" t="s">
        <v>44</v>
      </c>
      <c r="O10" s="29">
        <v>69685</v>
      </c>
      <c r="P10" s="29">
        <v>410798</v>
      </c>
      <c r="Q10" s="29">
        <v>40153</v>
      </c>
      <c r="R10" s="30">
        <v>1571669</v>
      </c>
      <c r="S10" s="22">
        <v>0.67375891488602246</v>
      </c>
      <c r="T10" s="22">
        <v>0.15250793901260379</v>
      </c>
      <c r="U10" s="22">
        <v>0.17373314610137378</v>
      </c>
      <c r="V10" s="22">
        <v>0</v>
      </c>
      <c r="W10" s="22">
        <v>0</v>
      </c>
      <c r="X10" s="111">
        <v>30</v>
      </c>
      <c r="Y10" s="65">
        <v>0.29032258064516131</v>
      </c>
      <c r="Z10" s="65">
        <v>0</v>
      </c>
      <c r="AA10" s="65">
        <v>0.70967741935483875</v>
      </c>
      <c r="AB10" s="65">
        <v>0</v>
      </c>
      <c r="AC10" s="65">
        <v>0</v>
      </c>
      <c r="AD10" s="65">
        <v>0</v>
      </c>
      <c r="AE10" s="65">
        <v>0</v>
      </c>
      <c r="AF10" s="65">
        <v>0</v>
      </c>
      <c r="AG10" s="6">
        <v>28</v>
      </c>
      <c r="AH10" s="16">
        <v>0.90322580645161288</v>
      </c>
      <c r="AI10" s="17">
        <v>1.1428571428571428</v>
      </c>
      <c r="AJ10" s="18">
        <v>5.967741935483871</v>
      </c>
      <c r="AK10" s="18">
        <v>4.709677419354839</v>
      </c>
      <c r="AL10" s="15">
        <f t="shared" si="0"/>
        <v>1.2671232876712328</v>
      </c>
      <c r="AM10" s="19">
        <v>88000</v>
      </c>
      <c r="AN10" s="19">
        <v>135000</v>
      </c>
      <c r="AO10" s="15">
        <v>0.6484928571428572</v>
      </c>
      <c r="AP10" s="18">
        <v>3.935483870967742</v>
      </c>
      <c r="AQ10" s="20">
        <v>13.8</v>
      </c>
      <c r="AR10" s="16">
        <v>0.12903225806451613</v>
      </c>
      <c r="AS10" s="16">
        <v>0.77419354838709675</v>
      </c>
      <c r="AT10" s="16">
        <v>3.2258064516129031E-2</v>
      </c>
      <c r="AU10" s="16">
        <v>6.4516129032258063E-2</v>
      </c>
      <c r="AV10" s="8" t="s">
        <v>44</v>
      </c>
      <c r="AW10" s="8" t="s">
        <v>44</v>
      </c>
      <c r="AX10" s="8" t="s">
        <v>44</v>
      </c>
      <c r="AY10" s="8" t="s">
        <v>44</v>
      </c>
      <c r="AZ10" s="8" t="s">
        <v>44</v>
      </c>
      <c r="BA10" s="8" t="s">
        <v>44</v>
      </c>
      <c r="BB10" s="8" t="s">
        <v>44</v>
      </c>
      <c r="BC10" s="8" t="s">
        <v>44</v>
      </c>
      <c r="BD10" s="8" t="s">
        <v>44</v>
      </c>
      <c r="BE10" s="8"/>
      <c r="BF10" s="10"/>
      <c r="BG10" s="24" t="s">
        <v>795</v>
      </c>
      <c r="BH10" s="24">
        <v>60</v>
      </c>
      <c r="BI10" s="21">
        <v>0.35714285714285715</v>
      </c>
      <c r="BJ10" s="24">
        <v>12</v>
      </c>
      <c r="BK10" s="23">
        <v>0.25</v>
      </c>
      <c r="BL10" s="23">
        <v>0.75</v>
      </c>
      <c r="BM10" s="24" t="s">
        <v>767</v>
      </c>
      <c r="BN10" s="24" t="s">
        <v>767</v>
      </c>
      <c r="BO10" s="24" t="s">
        <v>767</v>
      </c>
      <c r="BP10" s="24" t="s">
        <v>767</v>
      </c>
      <c r="BQ10" s="24" t="s">
        <v>767</v>
      </c>
      <c r="BR10" s="24" t="s">
        <v>767</v>
      </c>
      <c r="BS10" s="10" t="s">
        <v>91</v>
      </c>
      <c r="BT10" s="10" t="s">
        <v>91</v>
      </c>
      <c r="BU10" s="10" t="s">
        <v>34</v>
      </c>
      <c r="BV10" s="10" t="s">
        <v>35</v>
      </c>
      <c r="BW10" s="10" t="s">
        <v>91</v>
      </c>
      <c r="BX10" s="10" t="s">
        <v>91</v>
      </c>
      <c r="BY10" s="10" t="s">
        <v>91</v>
      </c>
      <c r="BZ10" s="10" t="s">
        <v>34</v>
      </c>
      <c r="CA10" s="10" t="s">
        <v>35</v>
      </c>
      <c r="CB10" s="10" t="s">
        <v>91</v>
      </c>
      <c r="CC10" s="11" t="s">
        <v>33</v>
      </c>
      <c r="CD10" s="11" t="s">
        <v>44</v>
      </c>
      <c r="CE10" s="7"/>
      <c r="CF10" s="7" t="s">
        <v>44</v>
      </c>
      <c r="CG10" s="7"/>
      <c r="CH10" s="7" t="s">
        <v>44</v>
      </c>
      <c r="CI10" s="7" t="s">
        <v>44</v>
      </c>
      <c r="CJ10" s="7" t="s">
        <v>44</v>
      </c>
      <c r="CK10" s="7"/>
      <c r="CL10" s="24" t="s">
        <v>44</v>
      </c>
      <c r="CM10" s="26">
        <v>0.5</v>
      </c>
      <c r="CN10" s="26">
        <v>0</v>
      </c>
      <c r="CO10" s="26">
        <v>0</v>
      </c>
      <c r="CP10" s="26">
        <v>0.05</v>
      </c>
      <c r="CQ10" s="26">
        <v>0.1</v>
      </c>
      <c r="CR10" s="26">
        <v>0.25</v>
      </c>
      <c r="CS10" s="26">
        <v>0.1</v>
      </c>
      <c r="CT10" s="26">
        <v>0</v>
      </c>
      <c r="CU10" s="10" t="s">
        <v>33</v>
      </c>
      <c r="CV10" s="27"/>
      <c r="CW10" s="4" t="s">
        <v>44</v>
      </c>
      <c r="CX10" s="4" t="s">
        <v>844</v>
      </c>
      <c r="CY10" s="21">
        <v>0.15</v>
      </c>
      <c r="CZ10" s="5">
        <v>5</v>
      </c>
      <c r="DA10" s="5">
        <v>2</v>
      </c>
      <c r="DB10" s="5">
        <v>0</v>
      </c>
      <c r="DC10" s="5">
        <v>23</v>
      </c>
      <c r="DD10" s="5">
        <v>0</v>
      </c>
      <c r="DE10" s="5">
        <v>0</v>
      </c>
      <c r="DF10" s="5">
        <v>0</v>
      </c>
      <c r="DG10" s="5">
        <v>30</v>
      </c>
      <c r="DH10" s="12">
        <v>0</v>
      </c>
      <c r="DI10" s="12">
        <v>0</v>
      </c>
      <c r="DJ10" s="12">
        <v>0</v>
      </c>
      <c r="DK10" s="12">
        <v>4</v>
      </c>
      <c r="DL10" s="12">
        <v>0</v>
      </c>
      <c r="DM10" s="12">
        <v>0</v>
      </c>
      <c r="DN10" s="12">
        <v>0</v>
      </c>
      <c r="DO10" s="12">
        <v>4</v>
      </c>
      <c r="DP10" s="7" t="s">
        <v>34</v>
      </c>
      <c r="DQ10" s="7" t="s">
        <v>34</v>
      </c>
      <c r="DR10" s="7" t="s">
        <v>34</v>
      </c>
      <c r="DS10" s="7" t="s">
        <v>34</v>
      </c>
      <c r="DT10" s="7" t="s">
        <v>34</v>
      </c>
      <c r="DU10" s="7" t="s">
        <v>34</v>
      </c>
      <c r="DV10" s="7" t="s">
        <v>34</v>
      </c>
      <c r="DW10" s="7" t="s">
        <v>34</v>
      </c>
      <c r="DX10" s="7" t="s">
        <v>34</v>
      </c>
      <c r="DY10" s="7" t="s">
        <v>34</v>
      </c>
      <c r="DZ10" s="7" t="s">
        <v>34</v>
      </c>
      <c r="EA10" s="7" t="s">
        <v>34</v>
      </c>
      <c r="EB10" s="7" t="s">
        <v>34</v>
      </c>
      <c r="EC10" s="6"/>
      <c r="ED10" s="6" t="s">
        <v>44</v>
      </c>
      <c r="EE10" s="6" t="s">
        <v>44</v>
      </c>
      <c r="EF10" s="6"/>
      <c r="EG10" s="63" t="s">
        <v>973</v>
      </c>
      <c r="EH10" s="64" t="s">
        <v>974</v>
      </c>
      <c r="EI10" s="57"/>
    </row>
    <row r="11" spans="1:139" x14ac:dyDescent="0.2">
      <c r="A11" s="57">
        <v>100</v>
      </c>
      <c r="B11" s="3" t="s">
        <v>558</v>
      </c>
      <c r="C11" s="2" t="s">
        <v>1042</v>
      </c>
      <c r="D11" s="2" t="s">
        <v>1043</v>
      </c>
      <c r="E11" s="2" t="s">
        <v>1044</v>
      </c>
      <c r="F11" s="2" t="s">
        <v>1045</v>
      </c>
      <c r="G11" s="2" t="s">
        <v>1046</v>
      </c>
      <c r="H11" s="2" t="s">
        <v>1047</v>
      </c>
      <c r="I11" s="6" t="s">
        <v>570</v>
      </c>
      <c r="J11" s="6" t="s">
        <v>557</v>
      </c>
      <c r="K11" s="6" t="s">
        <v>33</v>
      </c>
      <c r="L11" s="6" t="s">
        <v>44</v>
      </c>
      <c r="M11" s="6" t="s">
        <v>33</v>
      </c>
      <c r="N11" s="158" t="s">
        <v>44</v>
      </c>
      <c r="O11" s="29">
        <v>102731</v>
      </c>
      <c r="P11" s="29">
        <v>329117</v>
      </c>
      <c r="Q11" s="29">
        <v>15748</v>
      </c>
      <c r="R11" s="30">
        <v>1058304</v>
      </c>
      <c r="S11" s="22">
        <v>0.85696737421383651</v>
      </c>
      <c r="T11" s="22">
        <v>1.3043511127237542E-2</v>
      </c>
      <c r="U11" s="22">
        <v>0.12998911465892599</v>
      </c>
      <c r="V11" s="22">
        <v>0</v>
      </c>
      <c r="W11" s="22">
        <v>0</v>
      </c>
      <c r="X11" s="111">
        <v>33</v>
      </c>
      <c r="Y11" s="65">
        <v>0.3125</v>
      </c>
      <c r="Z11" s="65">
        <v>9.375E-2</v>
      </c>
      <c r="AA11" s="65">
        <v>0.59375</v>
      </c>
      <c r="AB11" s="65">
        <v>0</v>
      </c>
      <c r="AC11" s="65">
        <v>0</v>
      </c>
      <c r="AD11" s="65">
        <v>0</v>
      </c>
      <c r="AE11" s="65">
        <v>0</v>
      </c>
      <c r="AF11" s="65">
        <v>0</v>
      </c>
      <c r="AG11" s="6">
        <v>29</v>
      </c>
      <c r="AH11" s="16">
        <v>0.90625</v>
      </c>
      <c r="AI11" s="17">
        <v>1.6206896551724137</v>
      </c>
      <c r="AJ11" s="18">
        <v>5.46875</v>
      </c>
      <c r="AK11" s="18">
        <v>5.09375</v>
      </c>
      <c r="AL11" s="15">
        <f t="shared" si="0"/>
        <v>1.0736196319018405</v>
      </c>
      <c r="AM11" s="19">
        <v>55000</v>
      </c>
      <c r="AN11" s="19">
        <v>142000</v>
      </c>
      <c r="AO11" s="15">
        <v>0.38706065934065936</v>
      </c>
      <c r="AP11" s="18">
        <v>3.78125</v>
      </c>
      <c r="AQ11" s="20">
        <v>12.758620689655173</v>
      </c>
      <c r="AR11" s="16">
        <v>0.15625</v>
      </c>
      <c r="AS11" s="16">
        <v>0.78125</v>
      </c>
      <c r="AT11" s="16">
        <v>6.25E-2</v>
      </c>
      <c r="AU11" s="16">
        <v>0</v>
      </c>
      <c r="AV11" s="8" t="s">
        <v>44</v>
      </c>
      <c r="AW11" s="8" t="s">
        <v>44</v>
      </c>
      <c r="AX11" s="8" t="s">
        <v>44</v>
      </c>
      <c r="AY11" s="8" t="s">
        <v>44</v>
      </c>
      <c r="AZ11" s="8" t="s">
        <v>44</v>
      </c>
      <c r="BA11" s="8" t="s">
        <v>44</v>
      </c>
      <c r="BB11" s="8" t="s">
        <v>44</v>
      </c>
      <c r="BC11" s="8"/>
      <c r="BD11" s="8" t="s">
        <v>44</v>
      </c>
      <c r="BE11" s="8"/>
      <c r="BF11" s="10"/>
      <c r="BG11" s="24" t="s">
        <v>797</v>
      </c>
      <c r="BH11" s="24">
        <v>50</v>
      </c>
      <c r="BI11" s="21">
        <v>0.3</v>
      </c>
      <c r="BJ11" s="24">
        <v>10</v>
      </c>
      <c r="BK11" s="23">
        <v>0.29166666666666669</v>
      </c>
      <c r="BL11" s="23">
        <v>0.70833333333333337</v>
      </c>
      <c r="BM11" s="24" t="s">
        <v>767</v>
      </c>
      <c r="BN11" s="24" t="s">
        <v>767</v>
      </c>
      <c r="BO11" s="24" t="s">
        <v>767</v>
      </c>
      <c r="BP11" s="24" t="s">
        <v>767</v>
      </c>
      <c r="BQ11" s="24" t="s">
        <v>767</v>
      </c>
      <c r="BR11" s="24" t="s">
        <v>767</v>
      </c>
      <c r="BS11" s="10" t="s">
        <v>91</v>
      </c>
      <c r="BT11" s="10" t="s">
        <v>91</v>
      </c>
      <c r="BU11" s="10" t="s">
        <v>34</v>
      </c>
      <c r="BV11" s="10" t="s">
        <v>91</v>
      </c>
      <c r="BW11" s="10" t="s">
        <v>91</v>
      </c>
      <c r="BX11" s="10" t="s">
        <v>91</v>
      </c>
      <c r="BY11" s="10" t="s">
        <v>34</v>
      </c>
      <c r="BZ11" s="10" t="s">
        <v>34</v>
      </c>
      <c r="CA11" s="10" t="s">
        <v>91</v>
      </c>
      <c r="CB11" s="10" t="s">
        <v>34</v>
      </c>
      <c r="CC11" s="11" t="s">
        <v>44</v>
      </c>
      <c r="CD11" s="11" t="s">
        <v>44</v>
      </c>
      <c r="CE11" s="7"/>
      <c r="CF11" s="7" t="s">
        <v>44</v>
      </c>
      <c r="CG11" s="7"/>
      <c r="CH11" s="7"/>
      <c r="CI11" s="7"/>
      <c r="CJ11" s="7" t="s">
        <v>44</v>
      </c>
      <c r="CK11" s="7" t="s">
        <v>1048</v>
      </c>
      <c r="CL11" s="24" t="s">
        <v>44</v>
      </c>
      <c r="CM11" s="26">
        <v>0.15</v>
      </c>
      <c r="CN11" s="26">
        <v>0.01</v>
      </c>
      <c r="CO11" s="26">
        <v>0.34</v>
      </c>
      <c r="CP11" s="26">
        <v>0.05</v>
      </c>
      <c r="CQ11" s="26">
        <v>0.15</v>
      </c>
      <c r="CR11" s="26">
        <v>0.1</v>
      </c>
      <c r="CS11" s="26">
        <v>0.2</v>
      </c>
      <c r="CT11" s="26">
        <v>0</v>
      </c>
      <c r="CU11" s="10" t="s">
        <v>33</v>
      </c>
      <c r="CV11" s="27"/>
      <c r="CW11" s="4" t="s">
        <v>33</v>
      </c>
      <c r="CX11" s="4"/>
      <c r="CY11" s="21">
        <v>0.2</v>
      </c>
      <c r="CZ11" s="5">
        <v>2</v>
      </c>
      <c r="DA11" s="5">
        <v>3</v>
      </c>
      <c r="DB11" s="5">
        <v>2</v>
      </c>
      <c r="DC11" s="5">
        <v>6</v>
      </c>
      <c r="DD11" s="5">
        <v>0</v>
      </c>
      <c r="DE11" s="5">
        <v>0</v>
      </c>
      <c r="DF11" s="5">
        <v>0</v>
      </c>
      <c r="DG11" s="5">
        <v>13</v>
      </c>
      <c r="DH11" s="12">
        <v>5</v>
      </c>
      <c r="DI11" s="12">
        <v>0</v>
      </c>
      <c r="DJ11" s="12">
        <v>0</v>
      </c>
      <c r="DK11" s="12">
        <v>8</v>
      </c>
      <c r="DL11" s="12">
        <v>0</v>
      </c>
      <c r="DM11" s="12">
        <v>0</v>
      </c>
      <c r="DN11" s="12">
        <v>0</v>
      </c>
      <c r="DO11" s="12">
        <v>13</v>
      </c>
      <c r="DP11" s="7" t="s">
        <v>34</v>
      </c>
      <c r="DQ11" s="7" t="s">
        <v>35</v>
      </c>
      <c r="DR11" s="7" t="s">
        <v>34</v>
      </c>
      <c r="DS11" s="7" t="s">
        <v>34</v>
      </c>
      <c r="DT11" s="7" t="s">
        <v>34</v>
      </c>
      <c r="DU11" s="7" t="s">
        <v>91</v>
      </c>
      <c r="DV11" s="7" t="s">
        <v>34</v>
      </c>
      <c r="DW11" s="7" t="s">
        <v>34</v>
      </c>
      <c r="DX11" s="7" t="s">
        <v>34</v>
      </c>
      <c r="DY11" s="7" t="s">
        <v>34</v>
      </c>
      <c r="DZ11" s="7" t="s">
        <v>34</v>
      </c>
      <c r="EA11" s="7" t="s">
        <v>91</v>
      </c>
      <c r="EB11" s="7" t="s">
        <v>34</v>
      </c>
      <c r="EC11" s="6"/>
      <c r="ED11" s="6" t="s">
        <v>44</v>
      </c>
      <c r="EE11" s="6"/>
      <c r="EF11" s="6"/>
      <c r="EG11" s="63" t="s">
        <v>1049</v>
      </c>
      <c r="EH11" s="64" t="s">
        <v>1050</v>
      </c>
      <c r="EI11" s="57"/>
    </row>
    <row r="12" spans="1:139" x14ac:dyDescent="0.2">
      <c r="A12" s="57">
        <v>43</v>
      </c>
      <c r="B12" s="3" t="s">
        <v>408</v>
      </c>
      <c r="C12" s="2" t="s">
        <v>409</v>
      </c>
      <c r="D12" s="2" t="s">
        <v>410</v>
      </c>
      <c r="E12" s="2"/>
      <c r="F12" s="2" t="s">
        <v>411</v>
      </c>
      <c r="G12" s="2" t="s">
        <v>683</v>
      </c>
      <c r="H12" s="2" t="s">
        <v>412</v>
      </c>
      <c r="I12" s="6" t="s">
        <v>572</v>
      </c>
      <c r="J12" s="6" t="s">
        <v>557</v>
      </c>
      <c r="K12" s="6" t="s">
        <v>33</v>
      </c>
      <c r="L12" s="6" t="s">
        <v>44</v>
      </c>
      <c r="M12" s="6" t="s">
        <v>33</v>
      </c>
      <c r="N12" s="158" t="s">
        <v>44</v>
      </c>
      <c r="O12" s="29">
        <v>93220</v>
      </c>
      <c r="P12" s="29">
        <v>377426</v>
      </c>
      <c r="Q12" s="29">
        <v>17544</v>
      </c>
      <c r="R12" s="30">
        <v>1244704</v>
      </c>
      <c r="S12" s="22">
        <v>0.83356283903642958</v>
      </c>
      <c r="T12" s="22">
        <v>7.3572512018921774E-2</v>
      </c>
      <c r="U12" s="22">
        <v>9.2864648944648687E-2</v>
      </c>
      <c r="V12" s="22">
        <v>0</v>
      </c>
      <c r="W12" s="22">
        <v>0</v>
      </c>
      <c r="X12" s="111">
        <v>16</v>
      </c>
      <c r="Y12" s="65">
        <v>0</v>
      </c>
      <c r="Z12" s="65">
        <v>0</v>
      </c>
      <c r="AA12" s="65">
        <v>1</v>
      </c>
      <c r="AB12" s="65">
        <v>0</v>
      </c>
      <c r="AC12" s="65">
        <v>0</v>
      </c>
      <c r="AD12" s="65">
        <v>0</v>
      </c>
      <c r="AE12" s="65">
        <v>0</v>
      </c>
      <c r="AF12" s="65">
        <v>0</v>
      </c>
      <c r="AG12" s="6">
        <v>20</v>
      </c>
      <c r="AH12" s="16">
        <v>1</v>
      </c>
      <c r="AI12" s="17">
        <v>1.8</v>
      </c>
      <c r="AJ12" s="18">
        <v>3.5</v>
      </c>
      <c r="AK12" s="18">
        <v>5</v>
      </c>
      <c r="AL12" s="15">
        <f t="shared" si="0"/>
        <v>0.7</v>
      </c>
      <c r="AM12" s="19">
        <v>92000</v>
      </c>
      <c r="AN12" s="19">
        <v>150000</v>
      </c>
      <c r="AO12" s="15">
        <v>0.61212433333333327</v>
      </c>
      <c r="AP12" s="18">
        <v>3.45</v>
      </c>
      <c r="AQ12" s="20">
        <v>14.5</v>
      </c>
      <c r="AR12" s="16">
        <v>0.9</v>
      </c>
      <c r="AS12" s="16">
        <v>0.1</v>
      </c>
      <c r="AT12" s="16">
        <v>0</v>
      </c>
      <c r="AU12" s="16">
        <v>0</v>
      </c>
      <c r="AV12" s="8" t="s">
        <v>44</v>
      </c>
      <c r="AW12" s="8" t="s">
        <v>44</v>
      </c>
      <c r="AX12" s="8" t="s">
        <v>44</v>
      </c>
      <c r="AY12" s="8"/>
      <c r="AZ12" s="8"/>
      <c r="BA12" s="8" t="s">
        <v>44</v>
      </c>
      <c r="BB12" s="8" t="s">
        <v>44</v>
      </c>
      <c r="BC12" s="8"/>
      <c r="BD12" s="8"/>
      <c r="BE12" s="8"/>
      <c r="BF12" s="10"/>
      <c r="BG12" s="24" t="s">
        <v>796</v>
      </c>
      <c r="BH12" s="24">
        <v>70</v>
      </c>
      <c r="BI12" s="21">
        <v>0.41666666666666669</v>
      </c>
      <c r="BJ12" s="24">
        <v>14</v>
      </c>
      <c r="BK12" s="23">
        <v>0.16666666666666666</v>
      </c>
      <c r="BL12" s="23">
        <v>0.75</v>
      </c>
      <c r="BM12" s="24" t="s">
        <v>767</v>
      </c>
      <c r="BN12" s="24" t="s">
        <v>767</v>
      </c>
      <c r="BO12" s="24" t="s">
        <v>767</v>
      </c>
      <c r="BP12" s="24" t="s">
        <v>767</v>
      </c>
      <c r="BQ12" s="24" t="s">
        <v>767</v>
      </c>
      <c r="BR12" s="24" t="s">
        <v>767</v>
      </c>
      <c r="BS12" s="10" t="s">
        <v>91</v>
      </c>
      <c r="BT12" s="10" t="s">
        <v>91</v>
      </c>
      <c r="BU12" s="10" t="s">
        <v>91</v>
      </c>
      <c r="BV12" s="10" t="s">
        <v>91</v>
      </c>
      <c r="BW12" s="10" t="s">
        <v>91</v>
      </c>
      <c r="BX12" s="10" t="s">
        <v>91</v>
      </c>
      <c r="BY12" s="10" t="s">
        <v>91</v>
      </c>
      <c r="BZ12" s="10" t="s">
        <v>34</v>
      </c>
      <c r="CA12" s="10" t="s">
        <v>91</v>
      </c>
      <c r="CB12" s="10" t="s">
        <v>91</v>
      </c>
      <c r="CC12" s="11" t="s">
        <v>33</v>
      </c>
      <c r="CD12" s="11" t="s">
        <v>44</v>
      </c>
      <c r="CE12" s="7" t="s">
        <v>44</v>
      </c>
      <c r="CF12" s="7"/>
      <c r="CG12" s="7"/>
      <c r="CH12" s="7" t="s">
        <v>44</v>
      </c>
      <c r="CI12" s="7" t="s">
        <v>44</v>
      </c>
      <c r="CJ12" s="7" t="s">
        <v>44</v>
      </c>
      <c r="CK12" s="7"/>
      <c r="CL12" s="24" t="s">
        <v>44</v>
      </c>
      <c r="CM12" s="26">
        <v>0.2</v>
      </c>
      <c r="CN12" s="26">
        <v>0</v>
      </c>
      <c r="CO12" s="26">
        <v>0</v>
      </c>
      <c r="CP12" s="26">
        <v>0.05</v>
      </c>
      <c r="CQ12" s="26">
        <v>0.15</v>
      </c>
      <c r="CR12" s="26">
        <v>0.2</v>
      </c>
      <c r="CS12" s="26">
        <v>0.4</v>
      </c>
      <c r="CT12" s="26">
        <v>0</v>
      </c>
      <c r="CU12" s="10" t="s">
        <v>33</v>
      </c>
      <c r="CV12" s="27"/>
      <c r="CW12" s="4" t="s">
        <v>33</v>
      </c>
      <c r="CX12" s="4"/>
      <c r="CY12" s="21">
        <v>0</v>
      </c>
      <c r="CZ12" s="5">
        <v>0</v>
      </c>
      <c r="DA12" s="5">
        <v>0</v>
      </c>
      <c r="DB12" s="5">
        <v>4</v>
      </c>
      <c r="DC12" s="5">
        <v>0</v>
      </c>
      <c r="DD12" s="5">
        <v>0</v>
      </c>
      <c r="DE12" s="5">
        <v>0</v>
      </c>
      <c r="DF12" s="5">
        <v>0</v>
      </c>
      <c r="DG12" s="5">
        <v>4</v>
      </c>
      <c r="DH12" s="12">
        <v>0</v>
      </c>
      <c r="DI12" s="12">
        <v>0</v>
      </c>
      <c r="DJ12" s="12">
        <v>6</v>
      </c>
      <c r="DK12" s="12">
        <v>0</v>
      </c>
      <c r="DL12" s="12">
        <v>0</v>
      </c>
      <c r="DM12" s="12">
        <v>0</v>
      </c>
      <c r="DN12" s="12">
        <v>0</v>
      </c>
      <c r="DO12" s="12">
        <v>6</v>
      </c>
      <c r="DP12" s="7" t="s">
        <v>35</v>
      </c>
      <c r="DQ12" s="7" t="s">
        <v>35</v>
      </c>
      <c r="DR12" s="7" t="s">
        <v>34</v>
      </c>
      <c r="DS12" s="7" t="s">
        <v>34</v>
      </c>
      <c r="DT12" s="7" t="s">
        <v>34</v>
      </c>
      <c r="DU12" s="7" t="s">
        <v>34</v>
      </c>
      <c r="DV12" s="7" t="s">
        <v>34</v>
      </c>
      <c r="DW12" s="7" t="s">
        <v>34</v>
      </c>
      <c r="DX12" s="7" t="s">
        <v>34</v>
      </c>
      <c r="DY12" s="7" t="s">
        <v>34</v>
      </c>
      <c r="DZ12" s="7" t="s">
        <v>34</v>
      </c>
      <c r="EA12" s="7" t="s">
        <v>34</v>
      </c>
      <c r="EB12" s="7" t="s">
        <v>34</v>
      </c>
      <c r="EC12" s="6" t="s">
        <v>44</v>
      </c>
      <c r="ED12" s="6"/>
      <c r="EE12" s="6" t="s">
        <v>44</v>
      </c>
      <c r="EF12" s="6"/>
      <c r="EG12" s="63" t="s">
        <v>891</v>
      </c>
      <c r="EH12" s="64" t="s">
        <v>892</v>
      </c>
      <c r="EI12" s="57"/>
    </row>
    <row r="13" spans="1:139" x14ac:dyDescent="0.2">
      <c r="A13" s="57">
        <v>133</v>
      </c>
      <c r="B13" s="3" t="s">
        <v>640</v>
      </c>
      <c r="C13" s="2" t="s">
        <v>641</v>
      </c>
      <c r="D13" s="2" t="s">
        <v>712</v>
      </c>
      <c r="E13" s="2" t="s">
        <v>713</v>
      </c>
      <c r="F13" s="2" t="s">
        <v>714</v>
      </c>
      <c r="G13" s="2" t="s">
        <v>721</v>
      </c>
      <c r="H13" s="2" t="s">
        <v>715</v>
      </c>
      <c r="I13" s="6" t="s">
        <v>578</v>
      </c>
      <c r="J13" s="6" t="s">
        <v>557</v>
      </c>
      <c r="K13" s="6" t="s">
        <v>33</v>
      </c>
      <c r="L13" s="6" t="s">
        <v>44</v>
      </c>
      <c r="M13" s="6" t="s">
        <v>33</v>
      </c>
      <c r="N13" s="158" t="s">
        <v>44</v>
      </c>
      <c r="O13" s="29">
        <v>160417</v>
      </c>
      <c r="P13" s="29">
        <v>1462628</v>
      </c>
      <c r="Q13" s="29">
        <v>71816</v>
      </c>
      <c r="R13" s="30">
        <v>3388799</v>
      </c>
      <c r="S13" s="22">
        <v>0.58378410758501753</v>
      </c>
      <c r="T13" s="22">
        <v>8.4871956111885069E-2</v>
      </c>
      <c r="U13" s="22">
        <v>0.33134393630309733</v>
      </c>
      <c r="V13" s="22">
        <v>0</v>
      </c>
      <c r="W13" s="22">
        <v>0</v>
      </c>
      <c r="X13" s="111">
        <v>60</v>
      </c>
      <c r="Y13" s="65">
        <v>0</v>
      </c>
      <c r="Z13" s="65">
        <v>9.0909090909090912E-2</v>
      </c>
      <c r="AA13" s="65">
        <v>0.90909090909090906</v>
      </c>
      <c r="AB13" s="65">
        <v>0</v>
      </c>
      <c r="AC13" s="65">
        <v>0</v>
      </c>
      <c r="AD13" s="65">
        <v>0</v>
      </c>
      <c r="AE13" s="65">
        <v>0</v>
      </c>
      <c r="AF13" s="65">
        <v>0</v>
      </c>
      <c r="AG13" s="6">
        <v>54</v>
      </c>
      <c r="AH13" s="16">
        <v>0.98181818181818181</v>
      </c>
      <c r="AI13" s="17">
        <v>2.6666666666666665</v>
      </c>
      <c r="AJ13" s="18">
        <v>5.5636363636363635</v>
      </c>
      <c r="AK13" s="18">
        <v>4.4909090909090912</v>
      </c>
      <c r="AL13" s="15">
        <f t="shared" si="0"/>
        <v>1.2388663967611335</v>
      </c>
      <c r="AM13" s="19">
        <v>169000</v>
      </c>
      <c r="AN13" s="19">
        <v>122000</v>
      </c>
      <c r="AO13" s="15">
        <v>1.389658656716418</v>
      </c>
      <c r="AP13" s="18">
        <v>3.6909090909090909</v>
      </c>
      <c r="AQ13" s="20">
        <v>11.6</v>
      </c>
      <c r="AR13" s="16">
        <v>0</v>
      </c>
      <c r="AS13" s="16">
        <v>0.98181818181818181</v>
      </c>
      <c r="AT13" s="16">
        <v>1.8181818181818181E-2</v>
      </c>
      <c r="AU13" s="16">
        <v>0</v>
      </c>
      <c r="AV13" s="8" t="s">
        <v>44</v>
      </c>
      <c r="AW13" s="8" t="s">
        <v>44</v>
      </c>
      <c r="AX13" s="8" t="s">
        <v>44</v>
      </c>
      <c r="AY13" s="8"/>
      <c r="AZ13" s="8"/>
      <c r="BA13" s="8" t="s">
        <v>44</v>
      </c>
      <c r="BB13" s="8" t="s">
        <v>44</v>
      </c>
      <c r="BC13" s="8"/>
      <c r="BD13" s="8" t="s">
        <v>44</v>
      </c>
      <c r="BE13" s="8"/>
      <c r="BF13" s="10"/>
      <c r="BG13" s="24" t="s">
        <v>824</v>
      </c>
      <c r="BH13" s="24">
        <v>65</v>
      </c>
      <c r="BI13" s="21">
        <v>0.38690476190476192</v>
      </c>
      <c r="BJ13" s="24">
        <v>13</v>
      </c>
      <c r="BK13" s="23">
        <v>0.25</v>
      </c>
      <c r="BL13" s="23">
        <v>0.79166666666666663</v>
      </c>
      <c r="BM13" s="24" t="s">
        <v>767</v>
      </c>
      <c r="BN13" s="24" t="s">
        <v>767</v>
      </c>
      <c r="BO13" s="24" t="s">
        <v>767</v>
      </c>
      <c r="BP13" s="24" t="s">
        <v>767</v>
      </c>
      <c r="BQ13" s="24" t="s">
        <v>767</v>
      </c>
      <c r="BR13" s="24" t="s">
        <v>767</v>
      </c>
      <c r="BS13" s="10"/>
      <c r="BT13" s="10"/>
      <c r="BU13" s="10"/>
      <c r="BV13" s="10" t="s">
        <v>91</v>
      </c>
      <c r="BW13" s="10" t="s">
        <v>91</v>
      </c>
      <c r="BX13" s="10"/>
      <c r="BY13" s="10"/>
      <c r="BZ13" s="10" t="s">
        <v>34</v>
      </c>
      <c r="CA13" s="10"/>
      <c r="CB13" s="10" t="s">
        <v>91</v>
      </c>
      <c r="CC13" s="11"/>
      <c r="CD13" s="11"/>
      <c r="CE13" s="7"/>
      <c r="CF13" s="7" t="s">
        <v>44</v>
      </c>
      <c r="CG13" s="7"/>
      <c r="CH13" s="7" t="s">
        <v>44</v>
      </c>
      <c r="CI13" s="7" t="s">
        <v>44</v>
      </c>
      <c r="CJ13" s="7" t="s">
        <v>44</v>
      </c>
      <c r="CK13" s="7" t="s">
        <v>725</v>
      </c>
      <c r="CL13" s="24" t="s">
        <v>44</v>
      </c>
      <c r="CM13" s="26">
        <v>0.37</v>
      </c>
      <c r="CN13" s="26">
        <v>0</v>
      </c>
      <c r="CO13" s="26">
        <v>0</v>
      </c>
      <c r="CP13" s="26">
        <v>0.05</v>
      </c>
      <c r="CQ13" s="26">
        <v>0.04</v>
      </c>
      <c r="CR13" s="26">
        <v>0.09</v>
      </c>
      <c r="CS13" s="26">
        <v>0.28999999999999998</v>
      </c>
      <c r="CT13" s="26">
        <v>0.16</v>
      </c>
      <c r="CU13" s="10" t="s">
        <v>33</v>
      </c>
      <c r="CV13" s="27"/>
      <c r="CW13" s="4" t="s">
        <v>33</v>
      </c>
      <c r="CX13" s="4"/>
      <c r="CY13" s="21">
        <v>0.2</v>
      </c>
      <c r="CZ13" s="5">
        <v>0</v>
      </c>
      <c r="DA13" s="5">
        <v>1</v>
      </c>
      <c r="DB13" s="5">
        <v>2</v>
      </c>
      <c r="DC13" s="5">
        <v>0</v>
      </c>
      <c r="DD13" s="5">
        <v>0</v>
      </c>
      <c r="DE13" s="5">
        <v>0</v>
      </c>
      <c r="DF13" s="5">
        <v>0</v>
      </c>
      <c r="DG13" s="5">
        <v>3</v>
      </c>
      <c r="DH13" s="12">
        <v>0</v>
      </c>
      <c r="DI13" s="12">
        <v>0</v>
      </c>
      <c r="DJ13" s="12">
        <v>8</v>
      </c>
      <c r="DK13" s="12">
        <v>0</v>
      </c>
      <c r="DL13" s="12">
        <v>0</v>
      </c>
      <c r="DM13" s="12">
        <v>0</v>
      </c>
      <c r="DN13" s="12">
        <v>0</v>
      </c>
      <c r="DO13" s="12">
        <v>8</v>
      </c>
      <c r="DP13" s="7" t="s">
        <v>35</v>
      </c>
      <c r="DQ13" s="7" t="s">
        <v>35</v>
      </c>
      <c r="DR13" s="7" t="s">
        <v>34</v>
      </c>
      <c r="DS13" s="7" t="s">
        <v>34</v>
      </c>
      <c r="DT13" s="7" t="s">
        <v>35</v>
      </c>
      <c r="DU13" s="7" t="s">
        <v>34</v>
      </c>
      <c r="DV13" s="7" t="s">
        <v>34</v>
      </c>
      <c r="DW13" s="7" t="s">
        <v>34</v>
      </c>
      <c r="DX13" s="7" t="s">
        <v>34</v>
      </c>
      <c r="DY13" s="7" t="s">
        <v>34</v>
      </c>
      <c r="DZ13" s="7" t="s">
        <v>34</v>
      </c>
      <c r="EA13" s="7" t="s">
        <v>91</v>
      </c>
      <c r="EB13" s="7" t="s">
        <v>34</v>
      </c>
      <c r="EC13" s="6"/>
      <c r="ED13" s="6" t="s">
        <v>44</v>
      </c>
      <c r="EE13" s="6" t="s">
        <v>44</v>
      </c>
      <c r="EF13" s="6"/>
      <c r="EG13" s="63" t="s">
        <v>963</v>
      </c>
      <c r="EH13" s="64" t="s">
        <v>964</v>
      </c>
      <c r="EI13" s="57"/>
    </row>
    <row r="14" spans="1:139" x14ac:dyDescent="0.2">
      <c r="A14" s="57">
        <v>60</v>
      </c>
      <c r="B14" s="3" t="s">
        <v>59</v>
      </c>
      <c r="C14" s="2" t="s">
        <v>59</v>
      </c>
      <c r="D14" s="2" t="s">
        <v>60</v>
      </c>
      <c r="E14" s="2" t="s">
        <v>61</v>
      </c>
      <c r="F14" s="2" t="s">
        <v>62</v>
      </c>
      <c r="G14" s="2" t="s">
        <v>63</v>
      </c>
      <c r="H14" s="2" t="s">
        <v>64</v>
      </c>
      <c r="I14" s="6" t="s">
        <v>565</v>
      </c>
      <c r="J14" s="6" t="s">
        <v>557</v>
      </c>
      <c r="K14" s="6" t="s">
        <v>33</v>
      </c>
      <c r="L14" s="6" t="s">
        <v>44</v>
      </c>
      <c r="M14" s="6" t="s">
        <v>33</v>
      </c>
      <c r="N14" s="158" t="s">
        <v>44</v>
      </c>
      <c r="O14" s="29">
        <v>266931</v>
      </c>
      <c r="P14" s="29">
        <v>1262550</v>
      </c>
      <c r="Q14" s="29">
        <v>33973</v>
      </c>
      <c r="R14" s="30">
        <v>1751208</v>
      </c>
      <c r="S14" s="22">
        <v>0</v>
      </c>
      <c r="T14" s="22">
        <v>0</v>
      </c>
      <c r="U14" s="22">
        <v>5.6269158203936936E-2</v>
      </c>
      <c r="V14" s="22">
        <v>0</v>
      </c>
      <c r="W14" s="22">
        <v>0.94373084179606304</v>
      </c>
      <c r="X14" s="111">
        <v>13</v>
      </c>
      <c r="Y14" s="65">
        <v>0</v>
      </c>
      <c r="Z14" s="65">
        <v>0</v>
      </c>
      <c r="AA14" s="65">
        <v>0.875</v>
      </c>
      <c r="AB14" s="65">
        <v>0.125</v>
      </c>
      <c r="AC14" s="65">
        <v>0</v>
      </c>
      <c r="AD14" s="65">
        <v>0</v>
      </c>
      <c r="AE14" s="65">
        <v>0</v>
      </c>
      <c r="AF14" s="65">
        <v>0</v>
      </c>
      <c r="AG14" s="6">
        <v>8</v>
      </c>
      <c r="AH14" s="16">
        <v>1</v>
      </c>
      <c r="AI14" s="17">
        <v>2</v>
      </c>
      <c r="AJ14" s="18">
        <v>3.5</v>
      </c>
      <c r="AK14" s="18">
        <v>5.875</v>
      </c>
      <c r="AL14" s="15">
        <f t="shared" si="0"/>
        <v>0.5957446808510638</v>
      </c>
      <c r="AM14" s="19">
        <v>132000</v>
      </c>
      <c r="AN14" s="19">
        <v>194000</v>
      </c>
      <c r="AO14" s="15">
        <v>0.68051161290322582</v>
      </c>
      <c r="AP14" s="18">
        <v>4.125</v>
      </c>
      <c r="AQ14" s="20">
        <v>18</v>
      </c>
      <c r="AR14" s="16">
        <v>0</v>
      </c>
      <c r="AS14" s="16">
        <v>0.875</v>
      </c>
      <c r="AT14" s="16">
        <v>0.125</v>
      </c>
      <c r="AU14" s="16">
        <v>0</v>
      </c>
      <c r="AV14" s="8" t="s">
        <v>44</v>
      </c>
      <c r="AW14" s="8"/>
      <c r="AX14" s="8"/>
      <c r="AY14" s="8"/>
      <c r="AZ14" s="8"/>
      <c r="BA14" s="8"/>
      <c r="BB14" s="8" t="s">
        <v>44</v>
      </c>
      <c r="BC14" s="8"/>
      <c r="BD14" s="8"/>
      <c r="BE14" s="8"/>
      <c r="BF14" s="10"/>
      <c r="BG14" s="24" t="s">
        <v>802</v>
      </c>
      <c r="BH14" s="24">
        <v>84</v>
      </c>
      <c r="BI14" s="21">
        <v>0.5</v>
      </c>
      <c r="BJ14" s="24">
        <v>14</v>
      </c>
      <c r="BK14" s="23">
        <v>0.22916666666666666</v>
      </c>
      <c r="BL14" s="23">
        <v>0.8125</v>
      </c>
      <c r="BM14" s="23">
        <v>0.22916666666666666</v>
      </c>
      <c r="BN14" s="23">
        <v>0.8125</v>
      </c>
      <c r="BO14" s="24" t="s">
        <v>767</v>
      </c>
      <c r="BP14" s="24" t="s">
        <v>767</v>
      </c>
      <c r="BQ14" s="24" t="s">
        <v>767</v>
      </c>
      <c r="BR14" s="24" t="s">
        <v>767</v>
      </c>
      <c r="BS14" s="10" t="s">
        <v>91</v>
      </c>
      <c r="BT14" s="10" t="s">
        <v>35</v>
      </c>
      <c r="BU14" s="10" t="s">
        <v>91</v>
      </c>
      <c r="BV14" s="10" t="s">
        <v>35</v>
      </c>
      <c r="BW14" s="10" t="s">
        <v>91</v>
      </c>
      <c r="BX14" s="10" t="s">
        <v>91</v>
      </c>
      <c r="BY14" s="10" t="s">
        <v>91</v>
      </c>
      <c r="BZ14" s="10" t="s">
        <v>91</v>
      </c>
      <c r="CA14" s="10" t="s">
        <v>35</v>
      </c>
      <c r="CB14" s="10" t="s">
        <v>35</v>
      </c>
      <c r="CC14" s="11" t="s">
        <v>91</v>
      </c>
      <c r="CD14" s="11" t="s">
        <v>91</v>
      </c>
      <c r="CE14" s="71"/>
      <c r="CF14" s="71"/>
      <c r="CG14" s="71"/>
      <c r="CH14" s="71"/>
      <c r="CI14" s="71"/>
      <c r="CJ14" s="71"/>
      <c r="CK14" s="71"/>
      <c r="CL14" s="67"/>
      <c r="CM14" s="72"/>
      <c r="CN14" s="72"/>
      <c r="CO14" s="72"/>
      <c r="CP14" s="72"/>
      <c r="CQ14" s="72"/>
      <c r="CR14" s="72"/>
      <c r="CS14" s="72"/>
      <c r="CT14" s="72"/>
      <c r="CU14" s="69"/>
      <c r="CV14" s="73"/>
      <c r="CW14" s="4" t="s">
        <v>44</v>
      </c>
      <c r="CX14" s="4" t="s">
        <v>65</v>
      </c>
      <c r="CY14" s="21">
        <v>0.25</v>
      </c>
      <c r="CZ14" s="5">
        <v>0</v>
      </c>
      <c r="DA14" s="5">
        <v>0</v>
      </c>
      <c r="DB14" s="5">
        <v>7</v>
      </c>
      <c r="DC14" s="5">
        <v>0</v>
      </c>
      <c r="DD14" s="5">
        <v>0</v>
      </c>
      <c r="DE14" s="5">
        <v>0</v>
      </c>
      <c r="DF14" s="5">
        <v>0</v>
      </c>
      <c r="DG14" s="5">
        <v>7</v>
      </c>
      <c r="DH14" s="12">
        <v>0</v>
      </c>
      <c r="DI14" s="12">
        <v>0</v>
      </c>
      <c r="DJ14" s="12">
        <v>7</v>
      </c>
      <c r="DK14" s="12">
        <v>0</v>
      </c>
      <c r="DL14" s="12">
        <v>0</v>
      </c>
      <c r="DM14" s="12">
        <v>0</v>
      </c>
      <c r="DN14" s="12">
        <v>0</v>
      </c>
      <c r="DO14" s="12">
        <v>7</v>
      </c>
      <c r="DP14" s="7" t="s">
        <v>35</v>
      </c>
      <c r="DQ14" s="7" t="s">
        <v>35</v>
      </c>
      <c r="DR14" s="7" t="s">
        <v>91</v>
      </c>
      <c r="DS14" s="7" t="s">
        <v>35</v>
      </c>
      <c r="DT14" s="7" t="s">
        <v>35</v>
      </c>
      <c r="DU14" s="7" t="s">
        <v>91</v>
      </c>
      <c r="DV14" s="7" t="s">
        <v>35</v>
      </c>
      <c r="DW14" s="7" t="s">
        <v>35</v>
      </c>
      <c r="DX14" s="7" t="s">
        <v>35</v>
      </c>
      <c r="DY14" s="7" t="s">
        <v>91</v>
      </c>
      <c r="DZ14" s="7" t="s">
        <v>91</v>
      </c>
      <c r="EA14" s="7" t="s">
        <v>91</v>
      </c>
      <c r="EB14" s="7" t="s">
        <v>35</v>
      </c>
      <c r="EC14" s="6"/>
      <c r="ED14" s="6"/>
      <c r="EE14" s="6" t="s">
        <v>44</v>
      </c>
      <c r="EF14" s="6"/>
      <c r="EG14" s="63" t="s">
        <v>872</v>
      </c>
      <c r="EH14" s="64" t="s">
        <v>904</v>
      </c>
      <c r="EI14" s="57"/>
    </row>
    <row r="15" spans="1:139" x14ac:dyDescent="0.2">
      <c r="A15" s="57">
        <v>70</v>
      </c>
      <c r="B15" s="3" t="s">
        <v>168</v>
      </c>
      <c r="C15" s="2" t="s">
        <v>169</v>
      </c>
      <c r="D15" s="2" t="s">
        <v>170</v>
      </c>
      <c r="E15" s="2" t="s">
        <v>171</v>
      </c>
      <c r="F15" s="2" t="s">
        <v>172</v>
      </c>
      <c r="G15" s="2" t="s">
        <v>173</v>
      </c>
      <c r="H15" s="2" t="s">
        <v>174</v>
      </c>
      <c r="I15" s="6" t="s">
        <v>566</v>
      </c>
      <c r="J15" s="6" t="s">
        <v>557</v>
      </c>
      <c r="K15" s="6" t="s">
        <v>33</v>
      </c>
      <c r="L15" s="6" t="s">
        <v>44</v>
      </c>
      <c r="M15" s="6" t="s">
        <v>33</v>
      </c>
      <c r="N15" s="158" t="s">
        <v>44</v>
      </c>
      <c r="O15" s="29">
        <v>315734</v>
      </c>
      <c r="P15" s="29">
        <v>1660932</v>
      </c>
      <c r="Q15" s="29">
        <v>77046</v>
      </c>
      <c r="R15" s="30">
        <v>4541766</v>
      </c>
      <c r="S15" s="22">
        <v>0.24038490754477443</v>
      </c>
      <c r="T15" s="22">
        <v>0</v>
      </c>
      <c r="U15" s="22">
        <v>2.2469453512136028E-2</v>
      </c>
      <c r="V15" s="22">
        <v>8.2858297851540572E-2</v>
      </c>
      <c r="W15" s="22">
        <v>0.65428734109154896</v>
      </c>
      <c r="X15" s="111">
        <v>47</v>
      </c>
      <c r="Y15" s="65">
        <v>0.26923076923076922</v>
      </c>
      <c r="Z15" s="65">
        <v>0</v>
      </c>
      <c r="AA15" s="65">
        <v>0.69230769230769229</v>
      </c>
      <c r="AB15" s="65">
        <v>3.8461538461538464E-2</v>
      </c>
      <c r="AC15" s="65">
        <v>0</v>
      </c>
      <c r="AD15" s="65">
        <v>0</v>
      </c>
      <c r="AE15" s="65">
        <v>0</v>
      </c>
      <c r="AF15" s="65">
        <v>0</v>
      </c>
      <c r="AG15" s="6">
        <v>25</v>
      </c>
      <c r="AH15" s="16">
        <v>0.92592592592592593</v>
      </c>
      <c r="AI15" s="17">
        <v>2</v>
      </c>
      <c r="AJ15" s="18">
        <v>3.3703703703703702</v>
      </c>
      <c r="AK15" s="18">
        <v>5.2692307692307692</v>
      </c>
      <c r="AL15" s="15">
        <f t="shared" si="0"/>
        <v>0.63963233306298994</v>
      </c>
      <c r="AM15" s="19">
        <v>125000</v>
      </c>
      <c r="AN15" s="19">
        <v>154000</v>
      </c>
      <c r="AO15" s="15">
        <v>0.81183025925925922</v>
      </c>
      <c r="AP15" s="18">
        <v>4.1481481481481479</v>
      </c>
      <c r="AQ15" s="20">
        <v>13.72</v>
      </c>
      <c r="AR15" s="16">
        <v>0.33333333333333331</v>
      </c>
      <c r="AS15" s="16">
        <v>0.40740740740740738</v>
      </c>
      <c r="AT15" s="16">
        <v>0.22222222222222221</v>
      </c>
      <c r="AU15" s="16">
        <v>3.7037037037037035E-2</v>
      </c>
      <c r="AV15" s="8" t="s">
        <v>44</v>
      </c>
      <c r="AW15" s="8" t="s">
        <v>44</v>
      </c>
      <c r="AX15" s="8" t="s">
        <v>44</v>
      </c>
      <c r="AY15" s="8"/>
      <c r="AZ15" s="8" t="s">
        <v>44</v>
      </c>
      <c r="BA15" s="8" t="s">
        <v>44</v>
      </c>
      <c r="BB15" s="8" t="s">
        <v>44</v>
      </c>
      <c r="BC15" s="8"/>
      <c r="BD15" s="8" t="s">
        <v>44</v>
      </c>
      <c r="BE15" s="8"/>
      <c r="BF15" s="10"/>
      <c r="BG15" s="24" t="s">
        <v>808</v>
      </c>
      <c r="BH15" s="24">
        <v>85</v>
      </c>
      <c r="BI15" s="21">
        <v>0.50595238095238093</v>
      </c>
      <c r="BJ15" s="24">
        <v>17</v>
      </c>
      <c r="BK15" s="23">
        <v>0.16666666666666666</v>
      </c>
      <c r="BL15" s="23">
        <v>0.875</v>
      </c>
      <c r="BM15" s="24" t="s">
        <v>767</v>
      </c>
      <c r="BN15" s="24" t="s">
        <v>767</v>
      </c>
      <c r="BO15" s="24" t="s">
        <v>767</v>
      </c>
      <c r="BP15" s="24" t="s">
        <v>767</v>
      </c>
      <c r="BQ15" s="24" t="s">
        <v>767</v>
      </c>
      <c r="BR15" s="24" t="s">
        <v>767</v>
      </c>
      <c r="BS15" s="10" t="s">
        <v>91</v>
      </c>
      <c r="BT15" s="10" t="s">
        <v>35</v>
      </c>
      <c r="BU15" s="10" t="s">
        <v>35</v>
      </c>
      <c r="BV15" s="10" t="s">
        <v>91</v>
      </c>
      <c r="BW15" s="10" t="s">
        <v>91</v>
      </c>
      <c r="BX15" s="10" t="s">
        <v>91</v>
      </c>
      <c r="BY15" s="10" t="s">
        <v>91</v>
      </c>
      <c r="BZ15" s="10" t="s">
        <v>35</v>
      </c>
      <c r="CA15" s="10" t="s">
        <v>91</v>
      </c>
      <c r="CB15" s="10" t="s">
        <v>91</v>
      </c>
      <c r="CC15" s="11" t="s">
        <v>33</v>
      </c>
      <c r="CD15" s="11" t="s">
        <v>44</v>
      </c>
      <c r="CE15" s="7"/>
      <c r="CF15" s="7"/>
      <c r="CG15" s="7" t="s">
        <v>44</v>
      </c>
      <c r="CH15" s="7"/>
      <c r="CI15" s="7"/>
      <c r="CJ15" s="7" t="s">
        <v>44</v>
      </c>
      <c r="CK15" s="7"/>
      <c r="CL15" s="24" t="s">
        <v>44</v>
      </c>
      <c r="CM15" s="26">
        <v>0.18</v>
      </c>
      <c r="CN15" s="26">
        <v>0</v>
      </c>
      <c r="CO15" s="26">
        <v>0</v>
      </c>
      <c r="CP15" s="26">
        <v>0.28000000000000003</v>
      </c>
      <c r="CQ15" s="26">
        <v>0.37</v>
      </c>
      <c r="CR15" s="26">
        <v>0.03</v>
      </c>
      <c r="CS15" s="26">
        <v>0.1</v>
      </c>
      <c r="CT15" s="26">
        <v>0.04</v>
      </c>
      <c r="CU15" s="10" t="s">
        <v>33</v>
      </c>
      <c r="CV15" s="27"/>
      <c r="CW15" s="4" t="s">
        <v>33</v>
      </c>
      <c r="CX15" s="4"/>
      <c r="CY15" s="21">
        <v>0.15</v>
      </c>
      <c r="CZ15" s="5">
        <v>3</v>
      </c>
      <c r="DA15" s="5">
        <v>0</v>
      </c>
      <c r="DB15" s="5">
        <v>0</v>
      </c>
      <c r="DC15" s="5">
        <v>6</v>
      </c>
      <c r="DD15" s="5">
        <v>0</v>
      </c>
      <c r="DE15" s="5">
        <v>0</v>
      </c>
      <c r="DF15" s="5">
        <v>0</v>
      </c>
      <c r="DG15" s="5">
        <v>9</v>
      </c>
      <c r="DH15" s="12">
        <v>3</v>
      </c>
      <c r="DI15" s="12">
        <v>0</v>
      </c>
      <c r="DJ15" s="12">
        <v>0</v>
      </c>
      <c r="DK15" s="12">
        <v>6</v>
      </c>
      <c r="DL15" s="12">
        <v>0</v>
      </c>
      <c r="DM15" s="12">
        <v>0</v>
      </c>
      <c r="DN15" s="12">
        <v>0</v>
      </c>
      <c r="DO15" s="12">
        <v>9</v>
      </c>
      <c r="DP15" s="7" t="s">
        <v>35</v>
      </c>
      <c r="DQ15" s="7" t="s">
        <v>35</v>
      </c>
      <c r="DR15" s="7" t="s">
        <v>35</v>
      </c>
      <c r="DS15" s="7" t="s">
        <v>35</v>
      </c>
      <c r="DT15" s="7" t="s">
        <v>35</v>
      </c>
      <c r="DU15" s="7" t="s">
        <v>34</v>
      </c>
      <c r="DV15" s="7" t="s">
        <v>35</v>
      </c>
      <c r="DW15" s="7" t="s">
        <v>35</v>
      </c>
      <c r="DX15" s="7" t="s">
        <v>35</v>
      </c>
      <c r="DY15" s="7" t="s">
        <v>34</v>
      </c>
      <c r="DZ15" s="7" t="s">
        <v>34</v>
      </c>
      <c r="EA15" s="7" t="s">
        <v>91</v>
      </c>
      <c r="EB15" s="7" t="s">
        <v>34</v>
      </c>
      <c r="EC15" s="6"/>
      <c r="ED15" s="6" t="s">
        <v>44</v>
      </c>
      <c r="EE15" s="6"/>
      <c r="EF15" s="6"/>
      <c r="EG15" s="63" t="s">
        <v>917</v>
      </c>
      <c r="EH15" s="64"/>
      <c r="EI15" s="57"/>
    </row>
    <row r="16" spans="1:139" x14ac:dyDescent="0.2">
      <c r="A16" s="57">
        <v>79</v>
      </c>
      <c r="B16" s="3" t="s">
        <v>1084</v>
      </c>
      <c r="C16" s="2" t="s">
        <v>1067</v>
      </c>
      <c r="D16" s="2" t="s">
        <v>1068</v>
      </c>
      <c r="E16" s="2" t="s">
        <v>1069</v>
      </c>
      <c r="F16" s="2" t="s">
        <v>1070</v>
      </c>
      <c r="G16" s="2" t="s">
        <v>1071</v>
      </c>
      <c r="H16" s="2" t="s">
        <v>1072</v>
      </c>
      <c r="I16" s="6" t="s">
        <v>566</v>
      </c>
      <c r="J16" s="6" t="s">
        <v>557</v>
      </c>
      <c r="K16" s="6" t="s">
        <v>33</v>
      </c>
      <c r="L16" s="6" t="s">
        <v>44</v>
      </c>
      <c r="M16" s="6" t="s">
        <v>33</v>
      </c>
      <c r="N16" s="158" t="s">
        <v>44</v>
      </c>
      <c r="O16" s="29">
        <v>993937</v>
      </c>
      <c r="P16" s="29">
        <v>576819</v>
      </c>
      <c r="Q16" s="29">
        <v>45471</v>
      </c>
      <c r="R16" s="30">
        <v>3832312</v>
      </c>
      <c r="S16" s="22">
        <v>0.57404459762148807</v>
      </c>
      <c r="T16" s="22">
        <v>0.3107685386784792</v>
      </c>
      <c r="U16" s="22">
        <v>0.11518686370003277</v>
      </c>
      <c r="V16" s="22">
        <v>0</v>
      </c>
      <c r="W16" s="22">
        <v>0</v>
      </c>
      <c r="X16" s="111">
        <v>17</v>
      </c>
      <c r="Y16" s="65">
        <v>0</v>
      </c>
      <c r="Z16" s="65">
        <v>0</v>
      </c>
      <c r="AA16" s="65">
        <v>0.2857142857142857</v>
      </c>
      <c r="AB16" s="65">
        <v>0.52380952380952384</v>
      </c>
      <c r="AC16" s="65">
        <v>0</v>
      </c>
      <c r="AD16" s="65">
        <v>0</v>
      </c>
      <c r="AE16" s="65">
        <v>0.19047619047619047</v>
      </c>
      <c r="AF16" s="65">
        <v>0</v>
      </c>
      <c r="AG16" s="6">
        <v>10</v>
      </c>
      <c r="AH16" s="16">
        <v>0.45454545454545453</v>
      </c>
      <c r="AI16" s="17">
        <v>2</v>
      </c>
      <c r="AJ16" s="18">
        <v>8.6363636363636367</v>
      </c>
      <c r="AK16" s="18">
        <v>6.4285714285714288</v>
      </c>
      <c r="AL16" s="15">
        <f t="shared" si="0"/>
        <v>1.3434343434343434</v>
      </c>
      <c r="AM16" s="19">
        <v>132000</v>
      </c>
      <c r="AN16" s="19">
        <v>186000</v>
      </c>
      <c r="AO16" s="15">
        <v>0.71099538461538458</v>
      </c>
      <c r="AP16" s="18">
        <v>3</v>
      </c>
      <c r="AQ16" s="20">
        <v>26.75</v>
      </c>
      <c r="AR16" s="16">
        <v>0.40909090909090912</v>
      </c>
      <c r="AS16" s="16">
        <v>0.18181818181818182</v>
      </c>
      <c r="AT16" s="16">
        <v>0</v>
      </c>
      <c r="AU16" s="16">
        <v>0.40909090909090912</v>
      </c>
      <c r="AV16" s="8" t="s">
        <v>44</v>
      </c>
      <c r="AW16" s="8"/>
      <c r="AX16" s="8"/>
      <c r="AY16" s="8"/>
      <c r="AZ16" s="8"/>
      <c r="BA16" s="8"/>
      <c r="BB16" s="8"/>
      <c r="BC16" s="8"/>
      <c r="BD16" s="8"/>
      <c r="BE16" s="8"/>
      <c r="BF16" s="10"/>
      <c r="BG16" s="24" t="s">
        <v>1073</v>
      </c>
      <c r="BH16" s="24">
        <v>119</v>
      </c>
      <c r="BI16" s="21">
        <v>0.70833299999999999</v>
      </c>
      <c r="BJ16" s="24">
        <v>18</v>
      </c>
      <c r="BK16" s="23">
        <v>0.20833333333333334</v>
      </c>
      <c r="BL16" s="23">
        <v>0.95833333333333337</v>
      </c>
      <c r="BM16" s="23">
        <v>0.22916666666666666</v>
      </c>
      <c r="BN16" s="23">
        <v>0.95833333333333337</v>
      </c>
      <c r="BO16" s="23">
        <v>0.33333333333333331</v>
      </c>
      <c r="BP16" s="23">
        <v>0.8125</v>
      </c>
      <c r="BQ16" s="23">
        <v>0.22916666666666666</v>
      </c>
      <c r="BR16" s="23">
        <v>0.8125</v>
      </c>
      <c r="BS16" s="10" t="s">
        <v>34</v>
      </c>
      <c r="BT16" s="10" t="s">
        <v>35</v>
      </c>
      <c r="BU16" s="10" t="s">
        <v>34</v>
      </c>
      <c r="BV16" s="10" t="s">
        <v>91</v>
      </c>
      <c r="BW16" s="10" t="s">
        <v>91</v>
      </c>
      <c r="BX16" s="10" t="s">
        <v>91</v>
      </c>
      <c r="BY16" s="10" t="s">
        <v>34</v>
      </c>
      <c r="BZ16" s="10" t="s">
        <v>91</v>
      </c>
      <c r="CA16" s="10" t="s">
        <v>91</v>
      </c>
      <c r="CB16" s="10" t="s">
        <v>91</v>
      </c>
      <c r="CC16" s="11" t="s">
        <v>44</v>
      </c>
      <c r="CD16" s="11" t="s">
        <v>44</v>
      </c>
      <c r="CE16" s="7"/>
      <c r="CF16" s="7"/>
      <c r="CG16" s="7"/>
      <c r="CH16" s="7" t="s">
        <v>44</v>
      </c>
      <c r="CI16" s="7"/>
      <c r="CJ16" s="7" t="s">
        <v>44</v>
      </c>
      <c r="CK16" s="7" t="s">
        <v>1074</v>
      </c>
      <c r="CL16" s="24" t="s">
        <v>44</v>
      </c>
      <c r="CM16" s="26">
        <v>0.1</v>
      </c>
      <c r="CN16" s="26">
        <v>0</v>
      </c>
      <c r="CO16" s="26">
        <v>0</v>
      </c>
      <c r="CP16" s="26">
        <v>0.1</v>
      </c>
      <c r="CQ16" s="26">
        <v>0.2</v>
      </c>
      <c r="CR16" s="26">
        <v>0.1</v>
      </c>
      <c r="CS16" s="26">
        <v>0.5</v>
      </c>
      <c r="CT16" s="26">
        <v>0</v>
      </c>
      <c r="CU16" s="10" t="s">
        <v>33</v>
      </c>
      <c r="CV16" s="27"/>
      <c r="CW16" s="4" t="s">
        <v>44</v>
      </c>
      <c r="CX16" s="4" t="s">
        <v>1075</v>
      </c>
      <c r="CY16" s="21">
        <v>0.05</v>
      </c>
      <c r="CZ16" s="5">
        <v>0</v>
      </c>
      <c r="DA16" s="5">
        <v>2</v>
      </c>
      <c r="DB16" s="5">
        <v>7</v>
      </c>
      <c r="DC16" s="5">
        <v>0</v>
      </c>
      <c r="DD16" s="5">
        <v>0</v>
      </c>
      <c r="DE16" s="5">
        <v>0</v>
      </c>
      <c r="DF16" s="5">
        <v>4</v>
      </c>
      <c r="DG16" s="5">
        <v>13</v>
      </c>
      <c r="DH16" s="12">
        <v>1</v>
      </c>
      <c r="DI16" s="12">
        <v>2</v>
      </c>
      <c r="DJ16" s="12">
        <v>7</v>
      </c>
      <c r="DK16" s="12">
        <v>0</v>
      </c>
      <c r="DL16" s="12">
        <v>0</v>
      </c>
      <c r="DM16" s="12">
        <v>0</v>
      </c>
      <c r="DN16" s="12">
        <v>4</v>
      </c>
      <c r="DO16" s="12">
        <v>14</v>
      </c>
      <c r="DP16" s="7" t="s">
        <v>34</v>
      </c>
      <c r="DQ16" s="7" t="s">
        <v>35</v>
      </c>
      <c r="DR16" s="7" t="s">
        <v>34</v>
      </c>
      <c r="DS16" s="7" t="s">
        <v>34</v>
      </c>
      <c r="DT16" s="7" t="s">
        <v>34</v>
      </c>
      <c r="DU16" s="7" t="s">
        <v>91</v>
      </c>
      <c r="DV16" s="7" t="s">
        <v>34</v>
      </c>
      <c r="DW16" s="7" t="s">
        <v>34</v>
      </c>
      <c r="DX16" s="7" t="s">
        <v>34</v>
      </c>
      <c r="DY16" s="7" t="s">
        <v>34</v>
      </c>
      <c r="DZ16" s="7" t="s">
        <v>34</v>
      </c>
      <c r="EA16" s="7" t="s">
        <v>34</v>
      </c>
      <c r="EB16" s="7" t="s">
        <v>34</v>
      </c>
      <c r="EC16" s="6"/>
      <c r="ED16" s="6"/>
      <c r="EE16" s="6"/>
      <c r="EF16" s="6"/>
      <c r="EG16" s="63" t="s">
        <v>930</v>
      </c>
      <c r="EH16" s="64" t="s">
        <v>1076</v>
      </c>
      <c r="EI16" s="57"/>
    </row>
    <row r="17" spans="1:139" x14ac:dyDescent="0.2">
      <c r="A17" s="57">
        <v>136</v>
      </c>
      <c r="B17" s="3" t="s">
        <v>312</v>
      </c>
      <c r="C17" s="2" t="s">
        <v>312</v>
      </c>
      <c r="D17" s="2" t="s">
        <v>313</v>
      </c>
      <c r="E17" s="2" t="s">
        <v>314</v>
      </c>
      <c r="F17" s="2" t="s">
        <v>315</v>
      </c>
      <c r="G17" s="2" t="s">
        <v>698</v>
      </c>
      <c r="H17" s="2" t="s">
        <v>316</v>
      </c>
      <c r="I17" s="6" t="s">
        <v>577</v>
      </c>
      <c r="J17" s="6" t="s">
        <v>557</v>
      </c>
      <c r="K17" s="6" t="s">
        <v>33</v>
      </c>
      <c r="L17" s="6" t="s">
        <v>44</v>
      </c>
      <c r="M17" s="6" t="s">
        <v>33</v>
      </c>
      <c r="N17" s="158" t="s">
        <v>44</v>
      </c>
      <c r="O17" s="29">
        <v>71686</v>
      </c>
      <c r="P17" s="29">
        <v>670604</v>
      </c>
      <c r="Q17" s="29">
        <v>32541</v>
      </c>
      <c r="R17" s="30">
        <v>1642818</v>
      </c>
      <c r="S17" s="22">
        <v>0</v>
      </c>
      <c r="T17" s="22">
        <v>8.0718010150850547E-2</v>
      </c>
      <c r="U17" s="22">
        <v>0.24911158752825938</v>
      </c>
      <c r="V17" s="22">
        <v>2.7370652135537837E-2</v>
      </c>
      <c r="W17" s="22">
        <v>0.64279975018535229</v>
      </c>
      <c r="X17" s="111">
        <v>47</v>
      </c>
      <c r="Y17" s="65">
        <v>7.1428571428571425E-2</v>
      </c>
      <c r="Z17" s="65">
        <v>0.32142857142857145</v>
      </c>
      <c r="AA17" s="65">
        <v>0.6071428571428571</v>
      </c>
      <c r="AB17" s="65">
        <v>0</v>
      </c>
      <c r="AC17" s="65">
        <v>0</v>
      </c>
      <c r="AD17" s="65">
        <v>0</v>
      </c>
      <c r="AE17" s="65">
        <v>0</v>
      </c>
      <c r="AF17" s="65">
        <v>0</v>
      </c>
      <c r="AG17" s="6">
        <v>28</v>
      </c>
      <c r="AH17" s="16">
        <v>1</v>
      </c>
      <c r="AI17" s="17">
        <v>2.75</v>
      </c>
      <c r="AJ17" s="18">
        <v>3.7857142857142856</v>
      </c>
      <c r="AK17" s="18">
        <v>4.6071428571428568</v>
      </c>
      <c r="AL17" s="15">
        <f t="shared" si="0"/>
        <v>0.82170542635658916</v>
      </c>
      <c r="AM17" s="19">
        <v>99000</v>
      </c>
      <c r="AN17" s="19">
        <v>130000</v>
      </c>
      <c r="AO17" s="15">
        <v>0.75592054794520547</v>
      </c>
      <c r="AP17" s="18">
        <v>3.9285714285714284</v>
      </c>
      <c r="AQ17" s="20">
        <v>9.7857142857142865</v>
      </c>
      <c r="AR17" s="16">
        <v>0.6785714285714286</v>
      </c>
      <c r="AS17" s="16">
        <v>0.25</v>
      </c>
      <c r="AT17" s="16">
        <v>7.1428571428571425E-2</v>
      </c>
      <c r="AU17" s="16">
        <v>0</v>
      </c>
      <c r="AV17" s="8" t="s">
        <v>44</v>
      </c>
      <c r="AW17" s="8" t="s">
        <v>44</v>
      </c>
      <c r="AX17" s="8" t="s">
        <v>44</v>
      </c>
      <c r="AY17" s="8" t="s">
        <v>44</v>
      </c>
      <c r="AZ17" s="8" t="s">
        <v>44</v>
      </c>
      <c r="BA17" s="8"/>
      <c r="BB17" s="8"/>
      <c r="BC17" s="8"/>
      <c r="BD17" s="8" t="s">
        <v>44</v>
      </c>
      <c r="BE17" s="8"/>
      <c r="BF17" s="10"/>
      <c r="BG17" s="24" t="s">
        <v>795</v>
      </c>
      <c r="BH17" s="24">
        <v>60</v>
      </c>
      <c r="BI17" s="21">
        <v>0.35714285714285715</v>
      </c>
      <c r="BJ17" s="24">
        <v>12</v>
      </c>
      <c r="BK17" s="23">
        <v>0.25</v>
      </c>
      <c r="BL17" s="23">
        <v>0.75</v>
      </c>
      <c r="BM17" s="24" t="s">
        <v>767</v>
      </c>
      <c r="BN17" s="24" t="s">
        <v>767</v>
      </c>
      <c r="BO17" s="24" t="s">
        <v>767</v>
      </c>
      <c r="BP17" s="24" t="s">
        <v>767</v>
      </c>
      <c r="BQ17" s="24" t="s">
        <v>767</v>
      </c>
      <c r="BR17" s="24" t="s">
        <v>767</v>
      </c>
      <c r="BS17" s="10" t="s">
        <v>91</v>
      </c>
      <c r="BT17" s="10" t="s">
        <v>91</v>
      </c>
      <c r="BU17" s="10" t="s">
        <v>91</v>
      </c>
      <c r="BV17" s="10" t="s">
        <v>91</v>
      </c>
      <c r="BW17" s="10" t="s">
        <v>91</v>
      </c>
      <c r="BX17" s="10" t="s">
        <v>91</v>
      </c>
      <c r="BY17" s="10" t="s">
        <v>91</v>
      </c>
      <c r="BZ17" s="10" t="s">
        <v>34</v>
      </c>
      <c r="CA17" s="10" t="s">
        <v>91</v>
      </c>
      <c r="CB17" s="10" t="s">
        <v>91</v>
      </c>
      <c r="CC17" s="11" t="s">
        <v>33</v>
      </c>
      <c r="CD17" s="11" t="s">
        <v>44</v>
      </c>
      <c r="CE17" s="7"/>
      <c r="CF17" s="7"/>
      <c r="CG17" s="7"/>
      <c r="CH17" s="7"/>
      <c r="CI17" s="7" t="s">
        <v>44</v>
      </c>
      <c r="CJ17" s="7" t="s">
        <v>44</v>
      </c>
      <c r="CK17" s="7" t="s">
        <v>317</v>
      </c>
      <c r="CL17" s="24" t="s">
        <v>44</v>
      </c>
      <c r="CM17" s="26">
        <v>0</v>
      </c>
      <c r="CN17" s="26">
        <v>0</v>
      </c>
      <c r="CO17" s="26">
        <v>0</v>
      </c>
      <c r="CP17" s="26">
        <v>0</v>
      </c>
      <c r="CQ17" s="26">
        <v>0</v>
      </c>
      <c r="CR17" s="26">
        <v>0.15</v>
      </c>
      <c r="CS17" s="26">
        <v>0.75</v>
      </c>
      <c r="CT17" s="26">
        <v>0.1</v>
      </c>
      <c r="CU17" s="10" t="s">
        <v>33</v>
      </c>
      <c r="CV17" s="27"/>
      <c r="CW17" s="4" t="s">
        <v>33</v>
      </c>
      <c r="CX17" s="4"/>
      <c r="CY17" s="21">
        <v>0.1</v>
      </c>
      <c r="CZ17" s="5">
        <v>5</v>
      </c>
      <c r="DA17" s="5">
        <v>9</v>
      </c>
      <c r="DB17" s="5">
        <v>0</v>
      </c>
      <c r="DC17" s="5">
        <v>5</v>
      </c>
      <c r="DD17" s="5">
        <v>0</v>
      </c>
      <c r="DE17" s="5">
        <v>0</v>
      </c>
      <c r="DF17" s="5">
        <v>0</v>
      </c>
      <c r="DG17" s="5">
        <v>19</v>
      </c>
      <c r="DH17" s="12">
        <v>5</v>
      </c>
      <c r="DI17" s="12">
        <v>0</v>
      </c>
      <c r="DJ17" s="12">
        <v>0</v>
      </c>
      <c r="DK17" s="12">
        <v>11</v>
      </c>
      <c r="DL17" s="12">
        <v>0</v>
      </c>
      <c r="DM17" s="12">
        <v>0</v>
      </c>
      <c r="DN17" s="12">
        <v>0</v>
      </c>
      <c r="DO17" s="12">
        <v>16</v>
      </c>
      <c r="DP17" s="7" t="s">
        <v>35</v>
      </c>
      <c r="DQ17" s="7" t="s">
        <v>35</v>
      </c>
      <c r="DR17" s="7" t="s">
        <v>34</v>
      </c>
      <c r="DS17" s="7" t="s">
        <v>34</v>
      </c>
      <c r="DT17" s="7" t="s">
        <v>34</v>
      </c>
      <c r="DU17" s="7" t="s">
        <v>34</v>
      </c>
      <c r="DV17" s="7" t="s">
        <v>34</v>
      </c>
      <c r="DW17" s="7" t="s">
        <v>34</v>
      </c>
      <c r="DX17" s="7" t="s">
        <v>34</v>
      </c>
      <c r="DY17" s="7" t="s">
        <v>34</v>
      </c>
      <c r="DZ17" s="7" t="s">
        <v>34</v>
      </c>
      <c r="EA17" s="7" t="s">
        <v>91</v>
      </c>
      <c r="EB17" s="7" t="s">
        <v>34</v>
      </c>
      <c r="EC17" s="6"/>
      <c r="ED17" s="6" t="s">
        <v>44</v>
      </c>
      <c r="EE17" s="6"/>
      <c r="EF17" s="6"/>
      <c r="EG17" s="63" t="s">
        <v>965</v>
      </c>
      <c r="EH17" s="64" t="s">
        <v>966</v>
      </c>
      <c r="EI17" s="57"/>
    </row>
    <row r="18" spans="1:139" x14ac:dyDescent="0.2">
      <c r="A18" s="57">
        <v>38</v>
      </c>
      <c r="B18" s="3" t="s">
        <v>331</v>
      </c>
      <c r="C18" s="2" t="s">
        <v>332</v>
      </c>
      <c r="D18" s="2" t="s">
        <v>333</v>
      </c>
      <c r="E18" s="2"/>
      <c r="F18" s="2" t="s">
        <v>334</v>
      </c>
      <c r="G18" s="2" t="s">
        <v>335</v>
      </c>
      <c r="H18" s="2" t="s">
        <v>336</v>
      </c>
      <c r="I18" s="6" t="s">
        <v>574</v>
      </c>
      <c r="J18" s="6" t="s">
        <v>557</v>
      </c>
      <c r="K18" s="6" t="s">
        <v>33</v>
      </c>
      <c r="L18" s="6" t="s">
        <v>44</v>
      </c>
      <c r="M18" s="6" t="s">
        <v>33</v>
      </c>
      <c r="N18" s="158" t="s">
        <v>44</v>
      </c>
      <c r="O18" s="29">
        <v>41447</v>
      </c>
      <c r="P18" s="29">
        <v>176808</v>
      </c>
      <c r="Q18" s="29">
        <v>10404</v>
      </c>
      <c r="R18" s="30">
        <v>609795</v>
      </c>
      <c r="S18" s="22">
        <v>0.66088439557556233</v>
      </c>
      <c r="T18" s="22">
        <v>3.0862830951385301E-2</v>
      </c>
      <c r="U18" s="22">
        <v>0.30825277347305241</v>
      </c>
      <c r="V18" s="22">
        <v>0</v>
      </c>
      <c r="W18" s="22">
        <v>0</v>
      </c>
      <c r="X18" s="111">
        <v>9</v>
      </c>
      <c r="Y18" s="65">
        <v>5.5555555555555552E-2</v>
      </c>
      <c r="Z18" s="65">
        <v>0.66666666666666663</v>
      </c>
      <c r="AA18" s="65">
        <v>0.27777777777777779</v>
      </c>
      <c r="AB18" s="65">
        <v>0</v>
      </c>
      <c r="AC18" s="65">
        <v>0</v>
      </c>
      <c r="AD18" s="65">
        <v>0</v>
      </c>
      <c r="AE18" s="65">
        <v>0</v>
      </c>
      <c r="AF18" s="65">
        <v>0</v>
      </c>
      <c r="AG18" s="6">
        <v>17</v>
      </c>
      <c r="AH18" s="16">
        <v>0.94444444444444442</v>
      </c>
      <c r="AI18" s="17">
        <v>1.7058823529411764</v>
      </c>
      <c r="AJ18" s="18">
        <v>5</v>
      </c>
      <c r="AK18" s="18">
        <v>4.5555555555555554</v>
      </c>
      <c r="AL18" s="15">
        <f t="shared" si="0"/>
        <v>1.0975609756097562</v>
      </c>
      <c r="AM18" s="19">
        <v>54000</v>
      </c>
      <c r="AN18" s="19">
        <v>122000</v>
      </c>
      <c r="AO18" s="15">
        <v>0.43878636363636364</v>
      </c>
      <c r="AP18" s="18">
        <v>4.2222222222222223</v>
      </c>
      <c r="AQ18" s="20">
        <v>10.4375</v>
      </c>
      <c r="AR18" s="16">
        <v>0</v>
      </c>
      <c r="AS18" s="16">
        <v>0.72222222222222221</v>
      </c>
      <c r="AT18" s="16">
        <v>0.22222222222222221</v>
      </c>
      <c r="AU18" s="16">
        <v>5.5555555555555552E-2</v>
      </c>
      <c r="AV18" s="8" t="s">
        <v>44</v>
      </c>
      <c r="AW18" s="8" t="s">
        <v>44</v>
      </c>
      <c r="AX18" s="8" t="s">
        <v>44</v>
      </c>
      <c r="AY18" s="8"/>
      <c r="AZ18" s="8" t="s">
        <v>44</v>
      </c>
      <c r="BA18" s="8" t="s">
        <v>44</v>
      </c>
      <c r="BB18" s="8" t="s">
        <v>44</v>
      </c>
      <c r="BC18" s="8"/>
      <c r="BD18" s="8" t="s">
        <v>44</v>
      </c>
      <c r="BE18" s="8"/>
      <c r="BF18" s="10"/>
      <c r="BG18" s="24" t="s">
        <v>792</v>
      </c>
      <c r="BH18" s="24">
        <v>80</v>
      </c>
      <c r="BI18" s="21">
        <v>0.47619047619047616</v>
      </c>
      <c r="BJ18" s="24">
        <v>16</v>
      </c>
      <c r="BK18" s="23">
        <v>0.25</v>
      </c>
      <c r="BL18" s="23">
        <v>0.91666666666666663</v>
      </c>
      <c r="BM18" s="24" t="s">
        <v>767</v>
      </c>
      <c r="BN18" s="24" t="s">
        <v>767</v>
      </c>
      <c r="BO18" s="24" t="s">
        <v>767</v>
      </c>
      <c r="BP18" s="24" t="s">
        <v>767</v>
      </c>
      <c r="BQ18" s="24" t="s">
        <v>767</v>
      </c>
      <c r="BR18" s="24" t="s">
        <v>767</v>
      </c>
      <c r="BS18" s="10" t="s">
        <v>91</v>
      </c>
      <c r="BT18" s="10" t="s">
        <v>91</v>
      </c>
      <c r="BU18" s="10" t="s">
        <v>34</v>
      </c>
      <c r="BV18" s="10" t="s">
        <v>91</v>
      </c>
      <c r="BW18" s="10" t="s">
        <v>91</v>
      </c>
      <c r="BX18" s="10" t="s">
        <v>91</v>
      </c>
      <c r="BY18" s="10" t="s">
        <v>91</v>
      </c>
      <c r="BZ18" s="10" t="s">
        <v>34</v>
      </c>
      <c r="CA18" s="10" t="s">
        <v>91</v>
      </c>
      <c r="CB18" s="10" t="s">
        <v>91</v>
      </c>
      <c r="CC18" s="11" t="s">
        <v>33</v>
      </c>
      <c r="CD18" s="11" t="s">
        <v>44</v>
      </c>
      <c r="CE18" s="7"/>
      <c r="CF18" s="7"/>
      <c r="CG18" s="7"/>
      <c r="CH18" s="7" t="s">
        <v>44</v>
      </c>
      <c r="CI18" s="7"/>
      <c r="CJ18" s="7"/>
      <c r="CK18" s="7"/>
      <c r="CL18" s="24"/>
      <c r="CM18" s="26">
        <v>7.0000000000000007E-2</v>
      </c>
      <c r="CN18" s="26">
        <v>0</v>
      </c>
      <c r="CO18" s="26">
        <v>0</v>
      </c>
      <c r="CP18" s="26">
        <v>0</v>
      </c>
      <c r="CQ18" s="26">
        <v>0.08</v>
      </c>
      <c r="CR18" s="26">
        <v>0</v>
      </c>
      <c r="CS18" s="26">
        <v>0.6</v>
      </c>
      <c r="CT18" s="26">
        <v>0.25</v>
      </c>
      <c r="CU18" s="10" t="s">
        <v>33</v>
      </c>
      <c r="CV18" s="27"/>
      <c r="CW18" s="4" t="s">
        <v>44</v>
      </c>
      <c r="CX18" s="4" t="s">
        <v>337</v>
      </c>
      <c r="CY18" s="21">
        <v>0.05</v>
      </c>
      <c r="CZ18" s="5">
        <v>1</v>
      </c>
      <c r="DA18" s="5">
        <v>3</v>
      </c>
      <c r="DB18" s="5">
        <v>1</v>
      </c>
      <c r="DC18" s="5">
        <v>0</v>
      </c>
      <c r="DD18" s="5">
        <v>0</v>
      </c>
      <c r="DE18" s="5">
        <v>0</v>
      </c>
      <c r="DF18" s="5">
        <v>0</v>
      </c>
      <c r="DG18" s="5">
        <v>5</v>
      </c>
      <c r="DH18" s="12">
        <v>1</v>
      </c>
      <c r="DI18" s="12">
        <v>12</v>
      </c>
      <c r="DJ18" s="12">
        <v>3</v>
      </c>
      <c r="DK18" s="12">
        <v>2</v>
      </c>
      <c r="DL18" s="12">
        <v>0</v>
      </c>
      <c r="DM18" s="12">
        <v>0</v>
      </c>
      <c r="DN18" s="12">
        <v>0</v>
      </c>
      <c r="DO18" s="12">
        <v>18</v>
      </c>
      <c r="DP18" s="7" t="s">
        <v>34</v>
      </c>
      <c r="DQ18" s="7" t="s">
        <v>35</v>
      </c>
      <c r="DR18" s="7" t="s">
        <v>34</v>
      </c>
      <c r="DS18" s="7" t="s">
        <v>34</v>
      </c>
      <c r="DT18" s="7" t="s">
        <v>34</v>
      </c>
      <c r="DU18" s="7" t="s">
        <v>34</v>
      </c>
      <c r="DV18" s="7" t="s">
        <v>34</v>
      </c>
      <c r="DW18" s="7" t="s">
        <v>34</v>
      </c>
      <c r="DX18" s="7" t="s">
        <v>34</v>
      </c>
      <c r="DY18" s="7" t="s">
        <v>34</v>
      </c>
      <c r="DZ18" s="7" t="s">
        <v>34</v>
      </c>
      <c r="EA18" s="7" t="s">
        <v>91</v>
      </c>
      <c r="EB18" s="7" t="s">
        <v>34</v>
      </c>
      <c r="EC18" s="6" t="s">
        <v>44</v>
      </c>
      <c r="ED18" s="6" t="s">
        <v>44</v>
      </c>
      <c r="EE18" s="6"/>
      <c r="EF18" s="6"/>
      <c r="EG18" s="63" t="s">
        <v>883</v>
      </c>
      <c r="EH18" s="64" t="s">
        <v>884</v>
      </c>
      <c r="EI18" s="57"/>
    </row>
    <row r="19" spans="1:139" x14ac:dyDescent="0.2">
      <c r="A19" s="57">
        <v>5</v>
      </c>
      <c r="B19" s="3" t="s">
        <v>200</v>
      </c>
      <c r="C19" s="2" t="s">
        <v>201</v>
      </c>
      <c r="D19" s="2" t="s">
        <v>202</v>
      </c>
      <c r="E19" s="2" t="s">
        <v>203</v>
      </c>
      <c r="F19" s="2" t="s">
        <v>204</v>
      </c>
      <c r="G19" s="2" t="s">
        <v>205</v>
      </c>
      <c r="H19" s="2" t="s">
        <v>206</v>
      </c>
      <c r="I19" s="6" t="s">
        <v>563</v>
      </c>
      <c r="J19" s="6" t="s">
        <v>557</v>
      </c>
      <c r="K19" s="6" t="s">
        <v>33</v>
      </c>
      <c r="L19" s="6" t="s">
        <v>44</v>
      </c>
      <c r="M19" s="6" t="s">
        <v>33</v>
      </c>
      <c r="N19" s="158" t="s">
        <v>44</v>
      </c>
      <c r="O19" s="29">
        <v>377704</v>
      </c>
      <c r="P19" s="29">
        <v>1194257</v>
      </c>
      <c r="Q19" s="29">
        <v>75609</v>
      </c>
      <c r="R19" s="30">
        <v>3337663</v>
      </c>
      <c r="S19" s="22">
        <v>0.79163834095892849</v>
      </c>
      <c r="T19" s="22">
        <v>8.7245177239283891E-2</v>
      </c>
      <c r="U19" s="22">
        <v>0.11030142947325719</v>
      </c>
      <c r="V19" s="22">
        <v>0</v>
      </c>
      <c r="W19" s="22">
        <v>1.0815052328530472E-2</v>
      </c>
      <c r="X19" s="111">
        <v>82</v>
      </c>
      <c r="Y19" s="65">
        <v>0.15068493150684931</v>
      </c>
      <c r="Z19" s="65">
        <v>0</v>
      </c>
      <c r="AA19" s="65">
        <v>0.84931506849315064</v>
      </c>
      <c r="AB19" s="65">
        <v>0</v>
      </c>
      <c r="AC19" s="65">
        <v>0</v>
      </c>
      <c r="AD19" s="65">
        <v>0</v>
      </c>
      <c r="AE19" s="65">
        <v>0</v>
      </c>
      <c r="AF19" s="65">
        <v>0</v>
      </c>
      <c r="AG19" s="6">
        <v>53</v>
      </c>
      <c r="AH19" s="16">
        <v>0.72602739726027399</v>
      </c>
      <c r="AI19" s="17">
        <v>1.6415094339622642</v>
      </c>
      <c r="AJ19" s="18">
        <v>6.2191780821917808</v>
      </c>
      <c r="AK19" s="18">
        <v>5.0136986301369859</v>
      </c>
      <c r="AL19" s="15">
        <f t="shared" si="0"/>
        <v>1.2404371584699454</v>
      </c>
      <c r="AM19" s="19">
        <v>98000</v>
      </c>
      <c r="AN19" s="19">
        <v>143000</v>
      </c>
      <c r="AO19" s="15">
        <v>0.6829411483253589</v>
      </c>
      <c r="AP19" s="18">
        <v>3.8611111111111112</v>
      </c>
      <c r="AQ19" s="20">
        <v>16.290909090909089</v>
      </c>
      <c r="AR19" s="16">
        <v>0.53424657534246578</v>
      </c>
      <c r="AS19" s="16">
        <v>0.41095890410958902</v>
      </c>
      <c r="AT19" s="16">
        <v>0</v>
      </c>
      <c r="AU19" s="16">
        <v>5.4794520547945202E-2</v>
      </c>
      <c r="AV19" s="8" t="s">
        <v>44</v>
      </c>
      <c r="AW19" s="8" t="s">
        <v>44</v>
      </c>
      <c r="AX19" s="8" t="s">
        <v>44</v>
      </c>
      <c r="AY19" s="8" t="s">
        <v>44</v>
      </c>
      <c r="AZ19" s="8" t="s">
        <v>44</v>
      </c>
      <c r="BA19" s="8" t="s">
        <v>44</v>
      </c>
      <c r="BB19" s="8" t="s">
        <v>44</v>
      </c>
      <c r="BC19" s="8" t="s">
        <v>44</v>
      </c>
      <c r="BD19" s="8" t="s">
        <v>44</v>
      </c>
      <c r="BE19" s="8"/>
      <c r="BF19" s="10"/>
      <c r="BG19" s="24" t="s">
        <v>781</v>
      </c>
      <c r="BH19" s="24">
        <v>94</v>
      </c>
      <c r="BI19" s="21">
        <v>0.55952380952380953</v>
      </c>
      <c r="BJ19" s="24">
        <v>15</v>
      </c>
      <c r="BK19" s="23">
        <v>0.16666666666666666</v>
      </c>
      <c r="BL19" s="23">
        <v>0.79166666666666663</v>
      </c>
      <c r="BM19" s="23">
        <v>0.16666666666666666</v>
      </c>
      <c r="BN19" s="23">
        <v>0.95833333333333337</v>
      </c>
      <c r="BO19" s="24" t="s">
        <v>767</v>
      </c>
      <c r="BP19" s="24" t="s">
        <v>767</v>
      </c>
      <c r="BQ19" s="23">
        <v>0.16666666666666666</v>
      </c>
      <c r="BR19" s="23">
        <v>0.79166666666666663</v>
      </c>
      <c r="BS19" s="10" t="s">
        <v>91</v>
      </c>
      <c r="BT19" s="10" t="s">
        <v>91</v>
      </c>
      <c r="BU19" s="10" t="s">
        <v>34</v>
      </c>
      <c r="BV19" s="10" t="s">
        <v>91</v>
      </c>
      <c r="BW19" s="10" t="s">
        <v>91</v>
      </c>
      <c r="BX19" s="10" t="s">
        <v>91</v>
      </c>
      <c r="BY19" s="10" t="s">
        <v>34</v>
      </c>
      <c r="BZ19" s="10" t="s">
        <v>34</v>
      </c>
      <c r="CA19" s="10" t="s">
        <v>91</v>
      </c>
      <c r="CB19" s="10" t="s">
        <v>91</v>
      </c>
      <c r="CC19" s="11" t="s">
        <v>44</v>
      </c>
      <c r="CD19" s="11" t="s">
        <v>44</v>
      </c>
      <c r="CE19" s="7"/>
      <c r="CF19" s="7" t="s">
        <v>44</v>
      </c>
      <c r="CG19" s="7" t="s">
        <v>44</v>
      </c>
      <c r="CH19" s="7"/>
      <c r="CI19" s="7" t="s">
        <v>44</v>
      </c>
      <c r="CJ19" s="7" t="s">
        <v>44</v>
      </c>
      <c r="CK19" s="7"/>
      <c r="CL19" s="24"/>
      <c r="CM19" s="26">
        <v>0.4</v>
      </c>
      <c r="CN19" s="26">
        <v>0</v>
      </c>
      <c r="CO19" s="26">
        <v>0.15</v>
      </c>
      <c r="CP19" s="26">
        <v>0.05</v>
      </c>
      <c r="CQ19" s="26">
        <v>0.05</v>
      </c>
      <c r="CR19" s="26">
        <v>0.05</v>
      </c>
      <c r="CS19" s="26">
        <v>0.3</v>
      </c>
      <c r="CT19" s="26">
        <v>0</v>
      </c>
      <c r="CU19" s="10" t="s">
        <v>33</v>
      </c>
      <c r="CV19" s="27"/>
      <c r="CW19" s="4" t="s">
        <v>33</v>
      </c>
      <c r="CX19" s="4"/>
      <c r="CY19" s="21">
        <v>0.2</v>
      </c>
      <c r="CZ19" s="5">
        <v>3</v>
      </c>
      <c r="DA19" s="5">
        <v>0</v>
      </c>
      <c r="DB19" s="5">
        <v>0</v>
      </c>
      <c r="DC19" s="5">
        <v>10</v>
      </c>
      <c r="DD19" s="5">
        <v>0</v>
      </c>
      <c r="DE19" s="5">
        <v>0</v>
      </c>
      <c r="DF19" s="5">
        <v>0</v>
      </c>
      <c r="DG19" s="5">
        <v>13</v>
      </c>
      <c r="DH19" s="12">
        <v>3</v>
      </c>
      <c r="DI19" s="12">
        <v>0</v>
      </c>
      <c r="DJ19" s="12">
        <v>4</v>
      </c>
      <c r="DK19" s="12">
        <v>4</v>
      </c>
      <c r="DL19" s="12">
        <v>0</v>
      </c>
      <c r="DM19" s="12">
        <v>0</v>
      </c>
      <c r="DN19" s="12">
        <v>0</v>
      </c>
      <c r="DO19" s="12">
        <v>11</v>
      </c>
      <c r="DP19" s="7" t="s">
        <v>35</v>
      </c>
      <c r="DQ19" s="7" t="s">
        <v>35</v>
      </c>
      <c r="DR19" s="7" t="s">
        <v>34</v>
      </c>
      <c r="DS19" s="7" t="s">
        <v>34</v>
      </c>
      <c r="DT19" s="7" t="s">
        <v>34</v>
      </c>
      <c r="DU19" s="7" t="s">
        <v>34</v>
      </c>
      <c r="DV19" s="7" t="s">
        <v>34</v>
      </c>
      <c r="DW19" s="7" t="s">
        <v>34</v>
      </c>
      <c r="DX19" s="7" t="s">
        <v>34</v>
      </c>
      <c r="DY19" s="7" t="s">
        <v>34</v>
      </c>
      <c r="DZ19" s="7" t="s">
        <v>34</v>
      </c>
      <c r="EA19" s="7" t="s">
        <v>34</v>
      </c>
      <c r="EB19" s="7" t="s">
        <v>34</v>
      </c>
      <c r="EC19" s="6"/>
      <c r="ED19" s="6" t="s">
        <v>44</v>
      </c>
      <c r="EE19" s="6" t="s">
        <v>44</v>
      </c>
      <c r="EF19" s="6"/>
      <c r="EG19" s="63" t="s">
        <v>856</v>
      </c>
      <c r="EH19" s="64"/>
      <c r="EI19" s="57"/>
    </row>
    <row r="20" spans="1:139" x14ac:dyDescent="0.2">
      <c r="A20" s="57">
        <v>67</v>
      </c>
      <c r="B20" s="3" t="s">
        <v>235</v>
      </c>
      <c r="C20" s="2" t="s">
        <v>235</v>
      </c>
      <c r="D20" s="2" t="s">
        <v>236</v>
      </c>
      <c r="E20" s="2" t="s">
        <v>237</v>
      </c>
      <c r="F20" s="2" t="s">
        <v>238</v>
      </c>
      <c r="G20" s="2" t="s">
        <v>686</v>
      </c>
      <c r="H20" s="2" t="s">
        <v>239</v>
      </c>
      <c r="I20" s="6" t="s">
        <v>569</v>
      </c>
      <c r="J20" s="6" t="s">
        <v>557</v>
      </c>
      <c r="K20" s="6" t="s">
        <v>33</v>
      </c>
      <c r="L20" s="6" t="s">
        <v>44</v>
      </c>
      <c r="M20" s="6" t="s">
        <v>33</v>
      </c>
      <c r="N20" s="158" t="s">
        <v>44</v>
      </c>
      <c r="O20" s="29">
        <v>85065</v>
      </c>
      <c r="P20" s="29">
        <v>747137</v>
      </c>
      <c r="Q20" s="29">
        <v>41828</v>
      </c>
      <c r="R20" s="30">
        <v>2119696</v>
      </c>
      <c r="S20" s="22">
        <v>0.6251792709898023</v>
      </c>
      <c r="T20" s="22">
        <v>3.0670435760599635E-2</v>
      </c>
      <c r="U20" s="22">
        <v>0.24915506751911595</v>
      </c>
      <c r="V20" s="22">
        <v>2.2189974411425034E-2</v>
      </c>
      <c r="W20" s="22">
        <v>5.8653221971452507E-2</v>
      </c>
      <c r="X20" s="111">
        <v>42</v>
      </c>
      <c r="Y20" s="65">
        <v>0.15789473684210525</v>
      </c>
      <c r="Z20" s="65">
        <v>0</v>
      </c>
      <c r="AA20" s="65">
        <v>0.84210526315789469</v>
      </c>
      <c r="AB20" s="65">
        <v>0</v>
      </c>
      <c r="AC20" s="65">
        <v>0</v>
      </c>
      <c r="AD20" s="65">
        <v>0</v>
      </c>
      <c r="AE20" s="65">
        <v>0</v>
      </c>
      <c r="AF20" s="65">
        <v>0</v>
      </c>
      <c r="AG20" s="6">
        <v>19</v>
      </c>
      <c r="AH20" s="16">
        <v>1</v>
      </c>
      <c r="AI20" s="17">
        <v>3</v>
      </c>
      <c r="AJ20" s="18">
        <v>4.1052631578947372</v>
      </c>
      <c r="AK20" s="18">
        <v>4.8421052631578947</v>
      </c>
      <c r="AL20" s="15">
        <f t="shared" si="0"/>
        <v>0.84782608695652184</v>
      </c>
      <c r="AM20" s="19">
        <v>99000</v>
      </c>
      <c r="AN20" s="19">
        <v>142000</v>
      </c>
      <c r="AO20" s="15">
        <v>0.69362481481481475</v>
      </c>
      <c r="AP20" s="18">
        <v>4.0526315789473681</v>
      </c>
      <c r="AQ20" s="20">
        <v>12.789473684210526</v>
      </c>
      <c r="AR20" s="16">
        <v>0</v>
      </c>
      <c r="AS20" s="16">
        <v>1</v>
      </c>
      <c r="AT20" s="16">
        <v>0</v>
      </c>
      <c r="AU20" s="16">
        <v>0</v>
      </c>
      <c r="AV20" s="8" t="s">
        <v>44</v>
      </c>
      <c r="AW20" s="8" t="s">
        <v>44</v>
      </c>
      <c r="AX20" s="8" t="s">
        <v>44</v>
      </c>
      <c r="AY20" s="8" t="s">
        <v>44</v>
      </c>
      <c r="AZ20" s="8" t="s">
        <v>44</v>
      </c>
      <c r="BA20" s="8" t="s">
        <v>44</v>
      </c>
      <c r="BB20" s="8" t="s">
        <v>44</v>
      </c>
      <c r="BC20" s="8" t="s">
        <v>44</v>
      </c>
      <c r="BD20" s="8"/>
      <c r="BE20" s="8"/>
      <c r="BF20" s="10"/>
      <c r="BG20" s="24" t="s">
        <v>806</v>
      </c>
      <c r="BH20" s="24">
        <v>74</v>
      </c>
      <c r="BI20" s="21">
        <v>0.44047619047619047</v>
      </c>
      <c r="BJ20" s="24">
        <v>12</v>
      </c>
      <c r="BK20" s="23">
        <v>0.25</v>
      </c>
      <c r="BL20" s="23">
        <v>0.75</v>
      </c>
      <c r="BM20" s="23">
        <v>0.16666666666666666</v>
      </c>
      <c r="BN20" s="23">
        <v>0.75</v>
      </c>
      <c r="BO20" s="24" t="s">
        <v>767</v>
      </c>
      <c r="BP20" s="24" t="s">
        <v>767</v>
      </c>
      <c r="BQ20" s="23">
        <v>0.25</v>
      </c>
      <c r="BR20" s="23">
        <v>0.75</v>
      </c>
      <c r="BS20" s="10" t="s">
        <v>34</v>
      </c>
      <c r="BT20" s="10" t="s">
        <v>34</v>
      </c>
      <c r="BU20" s="10" t="s">
        <v>34</v>
      </c>
      <c r="BV20" s="10" t="s">
        <v>91</v>
      </c>
      <c r="BW20" s="10" t="s">
        <v>91</v>
      </c>
      <c r="BX20" s="10" t="s">
        <v>91</v>
      </c>
      <c r="BY20" s="10" t="s">
        <v>91</v>
      </c>
      <c r="BZ20" s="10" t="s">
        <v>34</v>
      </c>
      <c r="CA20" s="10" t="s">
        <v>35</v>
      </c>
      <c r="CB20" s="10" t="s">
        <v>34</v>
      </c>
      <c r="CC20" s="11" t="s">
        <v>33</v>
      </c>
      <c r="CD20" s="11" t="s">
        <v>44</v>
      </c>
      <c r="CE20" s="7"/>
      <c r="CF20" s="7" t="s">
        <v>44</v>
      </c>
      <c r="CG20" s="7"/>
      <c r="CH20" s="7" t="s">
        <v>44</v>
      </c>
      <c r="CI20" s="7" t="s">
        <v>44</v>
      </c>
      <c r="CJ20" s="7" t="s">
        <v>44</v>
      </c>
      <c r="CK20" s="7" t="s">
        <v>240</v>
      </c>
      <c r="CL20" s="24" t="s">
        <v>44</v>
      </c>
      <c r="CM20" s="26">
        <v>0.1</v>
      </c>
      <c r="CN20" s="26">
        <v>0</v>
      </c>
      <c r="CO20" s="26">
        <v>0.25</v>
      </c>
      <c r="CP20" s="26">
        <v>0.05</v>
      </c>
      <c r="CQ20" s="26">
        <v>0</v>
      </c>
      <c r="CR20" s="26">
        <v>0.15</v>
      </c>
      <c r="CS20" s="26">
        <v>0.45</v>
      </c>
      <c r="CT20" s="26">
        <v>0</v>
      </c>
      <c r="CU20" s="10" t="s">
        <v>33</v>
      </c>
      <c r="CV20" s="27"/>
      <c r="CW20" s="4" t="s">
        <v>44</v>
      </c>
      <c r="CX20" s="4" t="s">
        <v>241</v>
      </c>
      <c r="CY20" s="21">
        <v>0.15</v>
      </c>
      <c r="CZ20" s="5">
        <v>3</v>
      </c>
      <c r="DA20" s="5">
        <v>0</v>
      </c>
      <c r="DB20" s="5">
        <v>0</v>
      </c>
      <c r="DC20" s="5">
        <v>10</v>
      </c>
      <c r="DD20" s="5">
        <v>0</v>
      </c>
      <c r="DE20" s="5">
        <v>0</v>
      </c>
      <c r="DF20" s="5">
        <v>0</v>
      </c>
      <c r="DG20" s="5">
        <v>13</v>
      </c>
      <c r="DH20" s="12">
        <v>8</v>
      </c>
      <c r="DI20" s="12">
        <v>0</v>
      </c>
      <c r="DJ20" s="12">
        <v>0</v>
      </c>
      <c r="DK20" s="12">
        <v>8</v>
      </c>
      <c r="DL20" s="12">
        <v>0</v>
      </c>
      <c r="DM20" s="12">
        <v>0</v>
      </c>
      <c r="DN20" s="12">
        <v>0</v>
      </c>
      <c r="DO20" s="12">
        <v>16</v>
      </c>
      <c r="DP20" s="7" t="s">
        <v>34</v>
      </c>
      <c r="DQ20" s="7" t="s">
        <v>35</v>
      </c>
      <c r="DR20" s="7" t="s">
        <v>34</v>
      </c>
      <c r="DS20" s="7" t="s">
        <v>34</v>
      </c>
      <c r="DT20" s="7" t="s">
        <v>34</v>
      </c>
      <c r="DU20" s="7" t="s">
        <v>34</v>
      </c>
      <c r="DV20" s="7" t="s">
        <v>34</v>
      </c>
      <c r="DW20" s="7" t="s">
        <v>34</v>
      </c>
      <c r="DX20" s="7" t="s">
        <v>34</v>
      </c>
      <c r="DY20" s="7" t="s">
        <v>34</v>
      </c>
      <c r="DZ20" s="7" t="s">
        <v>34</v>
      </c>
      <c r="EA20" s="7" t="s">
        <v>34</v>
      </c>
      <c r="EB20" s="7" t="s">
        <v>34</v>
      </c>
      <c r="EC20" s="6" t="s">
        <v>44</v>
      </c>
      <c r="ED20" s="6"/>
      <c r="EE20" s="6" t="s">
        <v>44</v>
      </c>
      <c r="EF20" s="6"/>
      <c r="EG20" s="63" t="s">
        <v>911</v>
      </c>
      <c r="EH20" s="64" t="s">
        <v>912</v>
      </c>
      <c r="EI20" s="57"/>
    </row>
    <row r="21" spans="1:139" x14ac:dyDescent="0.2">
      <c r="A21" s="57">
        <v>32</v>
      </c>
      <c r="B21" s="3" t="s">
        <v>599</v>
      </c>
      <c r="C21" s="2" t="s">
        <v>667</v>
      </c>
      <c r="D21" s="2" t="s">
        <v>668</v>
      </c>
      <c r="E21" s="2" t="s">
        <v>669</v>
      </c>
      <c r="F21" s="2" t="s">
        <v>670</v>
      </c>
      <c r="G21" s="2" t="s">
        <v>671</v>
      </c>
      <c r="H21" s="2" t="s">
        <v>672</v>
      </c>
      <c r="I21" s="6" t="s">
        <v>598</v>
      </c>
      <c r="J21" s="6" t="s">
        <v>557</v>
      </c>
      <c r="K21" s="6" t="s">
        <v>33</v>
      </c>
      <c r="L21" s="6" t="s">
        <v>44</v>
      </c>
      <c r="M21" s="6" t="s">
        <v>33</v>
      </c>
      <c r="N21" s="158" t="s">
        <v>44</v>
      </c>
      <c r="O21" s="29">
        <v>124028</v>
      </c>
      <c r="P21" s="29">
        <v>742636</v>
      </c>
      <c r="Q21" s="29">
        <v>45117</v>
      </c>
      <c r="R21" s="30">
        <v>1903965</v>
      </c>
      <c r="S21" s="22">
        <v>0.80735517722227035</v>
      </c>
      <c r="T21" s="22">
        <v>7.7467285375518988E-2</v>
      </c>
      <c r="U21" s="22">
        <v>0.11517753740221065</v>
      </c>
      <c r="V21" s="22">
        <v>0</v>
      </c>
      <c r="W21" s="22">
        <v>0</v>
      </c>
      <c r="X21" s="111">
        <v>67</v>
      </c>
      <c r="Y21" s="65">
        <v>0.18</v>
      </c>
      <c r="Z21" s="65">
        <v>0.02</v>
      </c>
      <c r="AA21" s="65">
        <v>0.8</v>
      </c>
      <c r="AB21" s="65">
        <v>0</v>
      </c>
      <c r="AC21" s="65">
        <v>0</v>
      </c>
      <c r="AD21" s="65">
        <v>0</v>
      </c>
      <c r="AE21" s="65">
        <v>0</v>
      </c>
      <c r="AF21" s="65">
        <v>0</v>
      </c>
      <c r="AG21" s="6">
        <v>44</v>
      </c>
      <c r="AH21" s="16">
        <v>0.88</v>
      </c>
      <c r="AI21" s="17">
        <v>1.4545454545454546</v>
      </c>
      <c r="AJ21" s="18">
        <v>6.14</v>
      </c>
      <c r="AK21" s="18">
        <v>5</v>
      </c>
      <c r="AL21" s="15">
        <f t="shared" si="0"/>
        <v>1.228</v>
      </c>
      <c r="AM21" s="19">
        <v>64000</v>
      </c>
      <c r="AN21" s="19">
        <v>142000</v>
      </c>
      <c r="AO21" s="15">
        <v>0.4517317541613316</v>
      </c>
      <c r="AP21" s="18">
        <v>4.5476190476190474</v>
      </c>
      <c r="AQ21" s="20">
        <v>13.868421052631579</v>
      </c>
      <c r="AR21" s="16">
        <v>0.22</v>
      </c>
      <c r="AS21" s="16">
        <v>0.78</v>
      </c>
      <c r="AT21" s="16">
        <v>0</v>
      </c>
      <c r="AU21" s="16">
        <v>0</v>
      </c>
      <c r="AV21" s="8" t="s">
        <v>44</v>
      </c>
      <c r="AW21" s="8" t="s">
        <v>44</v>
      </c>
      <c r="AX21" s="8" t="s">
        <v>44</v>
      </c>
      <c r="AY21" s="8" t="s">
        <v>44</v>
      </c>
      <c r="AZ21" s="8" t="s">
        <v>44</v>
      </c>
      <c r="BA21" s="8" t="s">
        <v>44</v>
      </c>
      <c r="BB21" s="8" t="s">
        <v>44</v>
      </c>
      <c r="BC21" s="8" t="s">
        <v>44</v>
      </c>
      <c r="BD21" s="8" t="s">
        <v>44</v>
      </c>
      <c r="BE21" s="8"/>
      <c r="BF21" s="10"/>
      <c r="BG21" s="24" t="s">
        <v>790</v>
      </c>
      <c r="BH21" s="24">
        <v>87.5</v>
      </c>
      <c r="BI21" s="21">
        <v>0.52083333333333337</v>
      </c>
      <c r="BJ21" s="24">
        <v>14.5</v>
      </c>
      <c r="BK21" s="23">
        <v>0.20833333333333334</v>
      </c>
      <c r="BL21" s="23">
        <v>0.8125</v>
      </c>
      <c r="BM21" s="23">
        <v>0.20833333333333334</v>
      </c>
      <c r="BN21" s="23">
        <v>0.83333333333333337</v>
      </c>
      <c r="BO21" s="24" t="s">
        <v>767</v>
      </c>
      <c r="BP21" s="24" t="s">
        <v>767</v>
      </c>
      <c r="BQ21" s="23">
        <v>0.20833333333333334</v>
      </c>
      <c r="BR21" s="23">
        <v>0.83333333333333337</v>
      </c>
      <c r="BS21" s="10" t="s">
        <v>91</v>
      </c>
      <c r="BT21" s="10" t="s">
        <v>91</v>
      </c>
      <c r="BU21" s="10" t="s">
        <v>91</v>
      </c>
      <c r="BV21" s="10" t="s">
        <v>91</v>
      </c>
      <c r="BW21" s="10" t="s">
        <v>91</v>
      </c>
      <c r="BX21" s="10" t="s">
        <v>91</v>
      </c>
      <c r="BY21" s="10" t="s">
        <v>91</v>
      </c>
      <c r="BZ21" s="10" t="s">
        <v>34</v>
      </c>
      <c r="CA21" s="10" t="s">
        <v>91</v>
      </c>
      <c r="CB21" s="10" t="s">
        <v>91</v>
      </c>
      <c r="CC21" s="11" t="s">
        <v>33</v>
      </c>
      <c r="CD21" s="11" t="s">
        <v>44</v>
      </c>
      <c r="CE21" s="7"/>
      <c r="CF21" s="7"/>
      <c r="CG21" s="7" t="s">
        <v>44</v>
      </c>
      <c r="CH21" s="7"/>
      <c r="CI21" s="7"/>
      <c r="CJ21" s="7" t="s">
        <v>44</v>
      </c>
      <c r="CK21" s="7"/>
      <c r="CL21" s="24" t="s">
        <v>44</v>
      </c>
      <c r="CM21" s="26">
        <v>0</v>
      </c>
      <c r="CN21" s="26">
        <v>0.2</v>
      </c>
      <c r="CO21" s="26">
        <v>0</v>
      </c>
      <c r="CP21" s="26">
        <v>0</v>
      </c>
      <c r="CQ21" s="26">
        <v>0</v>
      </c>
      <c r="CR21" s="26">
        <v>0.1</v>
      </c>
      <c r="CS21" s="26">
        <v>0.65</v>
      </c>
      <c r="CT21" s="26">
        <v>0.05</v>
      </c>
      <c r="CU21" s="10" t="s">
        <v>33</v>
      </c>
      <c r="CV21" s="27"/>
      <c r="CW21" s="4" t="s">
        <v>44</v>
      </c>
      <c r="CX21" s="4" t="s">
        <v>673</v>
      </c>
      <c r="CY21" s="21">
        <v>0.2</v>
      </c>
      <c r="CZ21" s="5">
        <v>6</v>
      </c>
      <c r="DA21" s="5">
        <v>1</v>
      </c>
      <c r="DB21" s="5">
        <v>10</v>
      </c>
      <c r="DC21" s="5">
        <v>2</v>
      </c>
      <c r="DD21" s="5">
        <v>0</v>
      </c>
      <c r="DE21" s="5">
        <v>0</v>
      </c>
      <c r="DF21" s="5">
        <v>0</v>
      </c>
      <c r="DG21" s="5">
        <v>19</v>
      </c>
      <c r="DH21" s="12">
        <v>6</v>
      </c>
      <c r="DI21" s="12">
        <v>0</v>
      </c>
      <c r="DJ21" s="12">
        <v>10</v>
      </c>
      <c r="DK21" s="12">
        <v>10</v>
      </c>
      <c r="DL21" s="12">
        <v>0</v>
      </c>
      <c r="DM21" s="12">
        <v>0</v>
      </c>
      <c r="DN21" s="12">
        <v>0</v>
      </c>
      <c r="DO21" s="12">
        <v>26</v>
      </c>
      <c r="DP21" s="7" t="s">
        <v>34</v>
      </c>
      <c r="DQ21" s="7" t="s">
        <v>35</v>
      </c>
      <c r="DR21" s="7" t="s">
        <v>34</v>
      </c>
      <c r="DS21" s="7" t="s">
        <v>34</v>
      </c>
      <c r="DT21" s="7" t="s">
        <v>34</v>
      </c>
      <c r="DU21" s="7" t="s">
        <v>34</v>
      </c>
      <c r="DV21" s="7" t="s">
        <v>34</v>
      </c>
      <c r="DW21" s="7" t="s">
        <v>34</v>
      </c>
      <c r="DX21" s="7" t="s">
        <v>34</v>
      </c>
      <c r="DY21" s="7" t="s">
        <v>34</v>
      </c>
      <c r="DZ21" s="7" t="s">
        <v>34</v>
      </c>
      <c r="EA21" s="7" t="s">
        <v>34</v>
      </c>
      <c r="EB21" s="7" t="s">
        <v>34</v>
      </c>
      <c r="EC21" s="6"/>
      <c r="ED21" s="6" t="s">
        <v>44</v>
      </c>
      <c r="EE21" s="6"/>
      <c r="EF21" s="6"/>
      <c r="EG21" s="63"/>
      <c r="EH21" s="64" t="s">
        <v>872</v>
      </c>
      <c r="EI21" s="57"/>
    </row>
    <row r="22" spans="1:139" x14ac:dyDescent="0.2">
      <c r="A22" s="57">
        <v>39</v>
      </c>
      <c r="B22" s="3" t="s">
        <v>400</v>
      </c>
      <c r="C22" s="2" t="s">
        <v>401</v>
      </c>
      <c r="D22" s="2" t="s">
        <v>402</v>
      </c>
      <c r="E22" s="2"/>
      <c r="F22" s="2" t="s">
        <v>403</v>
      </c>
      <c r="G22" s="2" t="s">
        <v>404</v>
      </c>
      <c r="H22" s="2" t="s">
        <v>405</v>
      </c>
      <c r="I22" s="6" t="s">
        <v>574</v>
      </c>
      <c r="J22" s="6" t="s">
        <v>557</v>
      </c>
      <c r="K22" s="6" t="s">
        <v>33</v>
      </c>
      <c r="L22" s="6" t="s">
        <v>44</v>
      </c>
      <c r="M22" s="6" t="s">
        <v>33</v>
      </c>
      <c r="N22" s="158" t="s">
        <v>44</v>
      </c>
      <c r="O22" s="29">
        <v>196836</v>
      </c>
      <c r="P22" s="29">
        <v>529197</v>
      </c>
      <c r="Q22" s="29">
        <v>31696</v>
      </c>
      <c r="R22" s="30">
        <v>1290236</v>
      </c>
      <c r="S22" s="22">
        <v>0.76867022777228355</v>
      </c>
      <c r="T22" s="22">
        <v>7.1507073124606663E-2</v>
      </c>
      <c r="U22" s="22">
        <v>0.14194612458495964</v>
      </c>
      <c r="V22" s="22">
        <v>0</v>
      </c>
      <c r="W22" s="22">
        <v>1.7876574518150168E-2</v>
      </c>
      <c r="X22" s="111">
        <v>32</v>
      </c>
      <c r="Y22" s="65">
        <v>0.12121212121212122</v>
      </c>
      <c r="Z22" s="65">
        <v>0.21212121212121213</v>
      </c>
      <c r="AA22" s="65">
        <v>0.66666666666666663</v>
      </c>
      <c r="AB22" s="65">
        <v>0</v>
      </c>
      <c r="AC22" s="65">
        <v>0</v>
      </c>
      <c r="AD22" s="65">
        <v>0</v>
      </c>
      <c r="AE22" s="65">
        <v>0</v>
      </c>
      <c r="AF22" s="65">
        <v>0</v>
      </c>
      <c r="AG22" s="6">
        <v>25</v>
      </c>
      <c r="AH22" s="16">
        <v>0.75757575757575757</v>
      </c>
      <c r="AI22" s="17">
        <v>1.76</v>
      </c>
      <c r="AJ22" s="18">
        <v>7.0303030303030303</v>
      </c>
      <c r="AK22" s="18">
        <v>4.6363636363636367</v>
      </c>
      <c r="AL22" s="15">
        <f t="shared" si="0"/>
        <v>1.5163398692810457</v>
      </c>
      <c r="AM22" s="19">
        <v>98000</v>
      </c>
      <c r="AN22" s="19">
        <v>129000</v>
      </c>
      <c r="AO22" s="15">
        <v>0.7641131764705883</v>
      </c>
      <c r="AP22" s="18">
        <v>4.4242424242424239</v>
      </c>
      <c r="AQ22" s="20">
        <v>11.423076923076923</v>
      </c>
      <c r="AR22" s="16">
        <v>0</v>
      </c>
      <c r="AS22" s="16">
        <v>0.78787878787878785</v>
      </c>
      <c r="AT22" s="16">
        <v>0.21212121212121213</v>
      </c>
      <c r="AU22" s="16">
        <v>0</v>
      </c>
      <c r="AV22" s="8" t="s">
        <v>44</v>
      </c>
      <c r="AW22" s="8" t="s">
        <v>44</v>
      </c>
      <c r="AX22" s="8" t="s">
        <v>44</v>
      </c>
      <c r="AY22" s="8" t="s">
        <v>44</v>
      </c>
      <c r="AZ22" s="8" t="s">
        <v>44</v>
      </c>
      <c r="BA22" s="8" t="s">
        <v>44</v>
      </c>
      <c r="BB22" s="8" t="s">
        <v>44</v>
      </c>
      <c r="BC22" s="8" t="s">
        <v>44</v>
      </c>
      <c r="BD22" s="8" t="s">
        <v>44</v>
      </c>
      <c r="BE22" s="8"/>
      <c r="BF22" s="10"/>
      <c r="BG22" s="24" t="s">
        <v>793</v>
      </c>
      <c r="BH22" s="24">
        <v>45.000000000000007</v>
      </c>
      <c r="BI22" s="21">
        <v>0.2678571428571429</v>
      </c>
      <c r="BJ22" s="24">
        <v>9.0000000000000018</v>
      </c>
      <c r="BK22" s="23">
        <v>0.33333333333333331</v>
      </c>
      <c r="BL22" s="23">
        <v>0.70833333333333337</v>
      </c>
      <c r="BM22" s="24" t="s">
        <v>767</v>
      </c>
      <c r="BN22" s="24" t="s">
        <v>767</v>
      </c>
      <c r="BO22" s="24" t="s">
        <v>767</v>
      </c>
      <c r="BP22" s="24" t="s">
        <v>767</v>
      </c>
      <c r="BQ22" s="24" t="s">
        <v>767</v>
      </c>
      <c r="BR22" s="24" t="s">
        <v>767</v>
      </c>
      <c r="BS22" s="10" t="s">
        <v>91</v>
      </c>
      <c r="BT22" s="10" t="s">
        <v>91</v>
      </c>
      <c r="BU22" s="10" t="s">
        <v>91</v>
      </c>
      <c r="BV22" s="10" t="s">
        <v>91</v>
      </c>
      <c r="BW22" s="10" t="s">
        <v>91</v>
      </c>
      <c r="BX22" s="10" t="s">
        <v>91</v>
      </c>
      <c r="BY22" s="10" t="s">
        <v>91</v>
      </c>
      <c r="BZ22" s="10" t="s">
        <v>34</v>
      </c>
      <c r="CA22" s="10" t="s">
        <v>91</v>
      </c>
      <c r="CB22" s="10" t="s">
        <v>34</v>
      </c>
      <c r="CC22" s="11" t="s">
        <v>33</v>
      </c>
      <c r="CD22" s="11" t="s">
        <v>44</v>
      </c>
      <c r="CE22" s="7" t="s">
        <v>44</v>
      </c>
      <c r="CF22" s="7"/>
      <c r="CG22" s="7"/>
      <c r="CH22" s="7" t="s">
        <v>44</v>
      </c>
      <c r="CI22" s="7" t="s">
        <v>44</v>
      </c>
      <c r="CJ22" s="7" t="s">
        <v>44</v>
      </c>
      <c r="CK22" s="7" t="s">
        <v>406</v>
      </c>
      <c r="CL22" s="24" t="s">
        <v>44</v>
      </c>
      <c r="CM22" s="26">
        <v>0.04</v>
      </c>
      <c r="CN22" s="26">
        <v>0</v>
      </c>
      <c r="CO22" s="26">
        <v>0.35</v>
      </c>
      <c r="CP22" s="26">
        <v>0.02</v>
      </c>
      <c r="CQ22" s="26">
        <v>0.05</v>
      </c>
      <c r="CR22" s="26">
        <v>0.2</v>
      </c>
      <c r="CS22" s="26">
        <v>0.34</v>
      </c>
      <c r="CT22" s="26">
        <v>0</v>
      </c>
      <c r="CU22" s="10" t="s">
        <v>33</v>
      </c>
      <c r="CV22" s="27"/>
      <c r="CW22" s="4" t="s">
        <v>44</v>
      </c>
      <c r="CX22" s="4" t="s">
        <v>407</v>
      </c>
      <c r="CY22" s="21">
        <v>0.05</v>
      </c>
      <c r="CZ22" s="5">
        <v>4</v>
      </c>
      <c r="DA22" s="5">
        <v>0</v>
      </c>
      <c r="DB22" s="5" t="s">
        <v>220</v>
      </c>
      <c r="DC22" s="5">
        <v>0</v>
      </c>
      <c r="DD22" s="5">
        <v>0</v>
      </c>
      <c r="DE22" s="5">
        <v>0</v>
      </c>
      <c r="DF22" s="5">
        <v>0</v>
      </c>
      <c r="DG22" s="5">
        <v>30</v>
      </c>
      <c r="DH22" s="12">
        <v>2</v>
      </c>
      <c r="DI22" s="12">
        <v>0</v>
      </c>
      <c r="DJ22" s="12">
        <v>4</v>
      </c>
      <c r="DK22" s="12">
        <v>0</v>
      </c>
      <c r="DL22" s="12">
        <v>0</v>
      </c>
      <c r="DM22" s="12">
        <v>0</v>
      </c>
      <c r="DN22" s="12">
        <v>0</v>
      </c>
      <c r="DO22" s="12">
        <v>6</v>
      </c>
      <c r="DP22" s="7" t="s">
        <v>91</v>
      </c>
      <c r="DQ22" s="7" t="s">
        <v>91</v>
      </c>
      <c r="DR22" s="7" t="s">
        <v>34</v>
      </c>
      <c r="DS22" s="7" t="s">
        <v>34</v>
      </c>
      <c r="DT22" s="7" t="s">
        <v>34</v>
      </c>
      <c r="DU22" s="7" t="s">
        <v>91</v>
      </c>
      <c r="DV22" s="7" t="s">
        <v>34</v>
      </c>
      <c r="DW22" s="7" t="s">
        <v>34</v>
      </c>
      <c r="DX22" s="7" t="s">
        <v>34</v>
      </c>
      <c r="DY22" s="7" t="s">
        <v>34</v>
      </c>
      <c r="DZ22" s="7" t="s">
        <v>34</v>
      </c>
      <c r="EA22" s="7" t="s">
        <v>34</v>
      </c>
      <c r="EB22" s="7" t="s">
        <v>34</v>
      </c>
      <c r="EC22" s="6"/>
      <c r="ED22" s="6" t="s">
        <v>44</v>
      </c>
      <c r="EE22" s="6"/>
      <c r="EF22" s="6"/>
      <c r="EG22" s="63" t="s">
        <v>885</v>
      </c>
      <c r="EH22" s="64" t="s">
        <v>886</v>
      </c>
      <c r="EI22" s="57"/>
    </row>
    <row r="23" spans="1:139" x14ac:dyDescent="0.2">
      <c r="A23" s="57">
        <v>97</v>
      </c>
      <c r="B23" s="3" t="s">
        <v>361</v>
      </c>
      <c r="C23" s="2" t="s">
        <v>362</v>
      </c>
      <c r="D23" s="2" t="s">
        <v>363</v>
      </c>
      <c r="E23" s="2" t="s">
        <v>364</v>
      </c>
      <c r="F23" s="2" t="s">
        <v>365</v>
      </c>
      <c r="G23" s="2" t="s">
        <v>693</v>
      </c>
      <c r="H23" s="2" t="s">
        <v>366</v>
      </c>
      <c r="I23" s="6" t="s">
        <v>622</v>
      </c>
      <c r="J23" s="6" t="s">
        <v>557</v>
      </c>
      <c r="K23" s="6" t="s">
        <v>33</v>
      </c>
      <c r="L23" s="6" t="s">
        <v>44</v>
      </c>
      <c r="M23" s="6" t="s">
        <v>33</v>
      </c>
      <c r="N23" s="158" t="s">
        <v>44</v>
      </c>
      <c r="O23" s="29">
        <v>49693</v>
      </c>
      <c r="P23" s="29">
        <v>382286</v>
      </c>
      <c r="Q23" s="29">
        <v>23166</v>
      </c>
      <c r="R23" s="30">
        <v>1081008</v>
      </c>
      <c r="S23" s="22">
        <v>0.60750984266536423</v>
      </c>
      <c r="T23" s="22">
        <v>9.8483082456374049E-2</v>
      </c>
      <c r="U23" s="22">
        <v>0.29400707487826178</v>
      </c>
      <c r="V23" s="22">
        <v>0</v>
      </c>
      <c r="W23" s="22">
        <v>0</v>
      </c>
      <c r="X23" s="111">
        <v>17</v>
      </c>
      <c r="Y23" s="65">
        <v>0.31578947368421051</v>
      </c>
      <c r="Z23" s="65">
        <v>0</v>
      </c>
      <c r="AA23" s="65">
        <v>0.68421052631578949</v>
      </c>
      <c r="AB23" s="65">
        <v>0</v>
      </c>
      <c r="AC23" s="65">
        <v>0</v>
      </c>
      <c r="AD23" s="65">
        <v>0</v>
      </c>
      <c r="AE23" s="65">
        <v>0</v>
      </c>
      <c r="AF23" s="65">
        <v>0</v>
      </c>
      <c r="AG23" s="6">
        <v>19</v>
      </c>
      <c r="AH23" s="16">
        <v>1</v>
      </c>
      <c r="AI23" s="17">
        <v>1.5263157894736843</v>
      </c>
      <c r="AJ23" s="18">
        <v>4.3684210526315788</v>
      </c>
      <c r="AK23" s="18">
        <v>4.7368421052631575</v>
      </c>
      <c r="AL23" s="15">
        <f t="shared" si="0"/>
        <v>0.92222222222222228</v>
      </c>
      <c r="AM23" s="19">
        <v>101000</v>
      </c>
      <c r="AN23" s="19">
        <v>129000</v>
      </c>
      <c r="AO23" s="15">
        <v>0.78469836734693887</v>
      </c>
      <c r="AP23" s="18">
        <v>3.5789473684210527</v>
      </c>
      <c r="AQ23" s="20">
        <v>10.947368421052632</v>
      </c>
      <c r="AR23" s="16">
        <v>0.68421052631578949</v>
      </c>
      <c r="AS23" s="16">
        <v>0.31578947368421051</v>
      </c>
      <c r="AT23" s="16">
        <v>0</v>
      </c>
      <c r="AU23" s="16">
        <v>0</v>
      </c>
      <c r="AV23" s="8" t="s">
        <v>44</v>
      </c>
      <c r="AW23" s="8" t="s">
        <v>44</v>
      </c>
      <c r="AX23" s="8" t="s">
        <v>44</v>
      </c>
      <c r="AY23" s="8"/>
      <c r="AZ23" s="8"/>
      <c r="BA23" s="8" t="s">
        <v>44</v>
      </c>
      <c r="BB23" s="8" t="s">
        <v>44</v>
      </c>
      <c r="BC23" s="8" t="s">
        <v>44</v>
      </c>
      <c r="BD23" s="8" t="s">
        <v>44</v>
      </c>
      <c r="BE23" s="8"/>
      <c r="BF23" s="10"/>
      <c r="BG23" s="24" t="s">
        <v>813</v>
      </c>
      <c r="BH23" s="24">
        <v>59.999999999999993</v>
      </c>
      <c r="BI23" s="21">
        <v>0.3571428571428571</v>
      </c>
      <c r="BJ23" s="24">
        <v>11.999999999999998</v>
      </c>
      <c r="BK23" s="23">
        <v>0.29166666666666669</v>
      </c>
      <c r="BL23" s="23">
        <v>0.79166666666666663</v>
      </c>
      <c r="BM23" s="24" t="s">
        <v>767</v>
      </c>
      <c r="BN23" s="24" t="s">
        <v>767</v>
      </c>
      <c r="BO23" s="24" t="s">
        <v>767</v>
      </c>
      <c r="BP23" s="24" t="s">
        <v>767</v>
      </c>
      <c r="BQ23" s="24" t="s">
        <v>767</v>
      </c>
      <c r="BR23" s="24" t="s">
        <v>767</v>
      </c>
      <c r="BS23" s="10" t="s">
        <v>91</v>
      </c>
      <c r="BT23" s="10" t="s">
        <v>91</v>
      </c>
      <c r="BU23" s="10" t="s">
        <v>91</v>
      </c>
      <c r="BV23" s="10" t="s">
        <v>91</v>
      </c>
      <c r="BW23" s="10" t="s">
        <v>91</v>
      </c>
      <c r="BX23" s="10" t="s">
        <v>91</v>
      </c>
      <c r="BY23" s="10" t="s">
        <v>91</v>
      </c>
      <c r="BZ23" s="10" t="s">
        <v>34</v>
      </c>
      <c r="CA23" s="10" t="s">
        <v>91</v>
      </c>
      <c r="CB23" s="10" t="s">
        <v>91</v>
      </c>
      <c r="CC23" s="11" t="s">
        <v>33</v>
      </c>
      <c r="CD23" s="11" t="s">
        <v>44</v>
      </c>
      <c r="CE23" s="7"/>
      <c r="CF23" s="7" t="s">
        <v>44</v>
      </c>
      <c r="CG23" s="7"/>
      <c r="CH23" s="7" t="s">
        <v>44</v>
      </c>
      <c r="CI23" s="7"/>
      <c r="CJ23" s="7"/>
      <c r="CK23" s="7"/>
      <c r="CL23" s="24" t="s">
        <v>44</v>
      </c>
      <c r="CM23" s="26">
        <v>0.5</v>
      </c>
      <c r="CN23" s="26">
        <v>0</v>
      </c>
      <c r="CO23" s="26">
        <v>0.05</v>
      </c>
      <c r="CP23" s="26">
        <v>0.05</v>
      </c>
      <c r="CQ23" s="26">
        <v>0.15</v>
      </c>
      <c r="CR23" s="26">
        <v>0.05</v>
      </c>
      <c r="CS23" s="26">
        <v>0.2</v>
      </c>
      <c r="CT23" s="26">
        <v>0</v>
      </c>
      <c r="CU23" s="10" t="s">
        <v>33</v>
      </c>
      <c r="CV23" s="27"/>
      <c r="CW23" s="4" t="s">
        <v>44</v>
      </c>
      <c r="CX23" s="4" t="s">
        <v>367</v>
      </c>
      <c r="CY23" s="21">
        <v>0.05</v>
      </c>
      <c r="CZ23" s="5">
        <v>0</v>
      </c>
      <c r="DA23" s="5">
        <v>13</v>
      </c>
      <c r="DB23" s="5">
        <v>0</v>
      </c>
      <c r="DC23" s="5">
        <v>0</v>
      </c>
      <c r="DD23" s="5">
        <v>0</v>
      </c>
      <c r="DE23" s="5">
        <v>0</v>
      </c>
      <c r="DF23" s="5">
        <v>0</v>
      </c>
      <c r="DG23" s="5">
        <v>13</v>
      </c>
      <c r="DH23" s="12">
        <v>3</v>
      </c>
      <c r="DI23" s="12">
        <v>12</v>
      </c>
      <c r="DJ23" s="12">
        <v>0</v>
      </c>
      <c r="DK23" s="12">
        <v>0</v>
      </c>
      <c r="DL23" s="12">
        <v>0</v>
      </c>
      <c r="DM23" s="12">
        <v>0</v>
      </c>
      <c r="DN23" s="12">
        <v>0</v>
      </c>
      <c r="DO23" s="12">
        <v>15</v>
      </c>
      <c r="DP23" s="7" t="s">
        <v>35</v>
      </c>
      <c r="DQ23" s="7" t="s">
        <v>35</v>
      </c>
      <c r="DR23" s="7" t="s">
        <v>34</v>
      </c>
      <c r="DS23" s="7" t="s">
        <v>34</v>
      </c>
      <c r="DT23" s="7" t="s">
        <v>34</v>
      </c>
      <c r="DU23" s="7" t="s">
        <v>34</v>
      </c>
      <c r="DV23" s="7" t="s">
        <v>34</v>
      </c>
      <c r="DW23" s="7" t="s">
        <v>34</v>
      </c>
      <c r="DX23" s="7" t="s">
        <v>34</v>
      </c>
      <c r="DY23" s="7" t="s">
        <v>34</v>
      </c>
      <c r="DZ23" s="7" t="s">
        <v>34</v>
      </c>
      <c r="EA23" s="7" t="s">
        <v>34</v>
      </c>
      <c r="EB23" s="7" t="s">
        <v>34</v>
      </c>
      <c r="EC23" s="6" t="s">
        <v>44</v>
      </c>
      <c r="ED23" s="6" t="s">
        <v>44</v>
      </c>
      <c r="EE23" s="6"/>
      <c r="EF23" s="6"/>
      <c r="EG23" s="63" t="s">
        <v>938</v>
      </c>
      <c r="EH23" s="64" t="s">
        <v>939</v>
      </c>
      <c r="EI23" s="57"/>
    </row>
    <row r="24" spans="1:139" x14ac:dyDescent="0.2">
      <c r="A24" s="57">
        <v>21</v>
      </c>
      <c r="B24" s="3" t="s">
        <v>186</v>
      </c>
      <c r="C24" s="2" t="s">
        <v>187</v>
      </c>
      <c r="D24" s="2"/>
      <c r="E24" s="2"/>
      <c r="F24" s="2" t="s">
        <v>188</v>
      </c>
      <c r="G24" s="2" t="s">
        <v>189</v>
      </c>
      <c r="H24" s="2" t="s">
        <v>190</v>
      </c>
      <c r="I24" s="6" t="s">
        <v>580</v>
      </c>
      <c r="J24" s="6" t="s">
        <v>557</v>
      </c>
      <c r="K24" s="6" t="s">
        <v>33</v>
      </c>
      <c r="L24" s="6" t="s">
        <v>44</v>
      </c>
      <c r="M24" s="6" t="s">
        <v>33</v>
      </c>
      <c r="N24" s="158" t="s">
        <v>44</v>
      </c>
      <c r="O24" s="29">
        <v>62213</v>
      </c>
      <c r="P24" s="29">
        <v>460139</v>
      </c>
      <c r="Q24" s="29">
        <v>26955</v>
      </c>
      <c r="R24" s="30">
        <v>1527988</v>
      </c>
      <c r="S24" s="22">
        <v>0</v>
      </c>
      <c r="T24" s="22">
        <v>0</v>
      </c>
      <c r="U24" s="22">
        <v>0.14027466184289406</v>
      </c>
      <c r="V24" s="22">
        <v>0</v>
      </c>
      <c r="W24" s="22">
        <v>0.85972533815710594</v>
      </c>
      <c r="X24" s="111">
        <v>35</v>
      </c>
      <c r="Y24" s="65">
        <v>0</v>
      </c>
      <c r="Z24" s="65">
        <v>0.11764705882352941</v>
      </c>
      <c r="AA24" s="65">
        <v>0.88235294117647056</v>
      </c>
      <c r="AB24" s="65">
        <v>0</v>
      </c>
      <c r="AC24" s="65">
        <v>0</v>
      </c>
      <c r="AD24" s="65">
        <v>0</v>
      </c>
      <c r="AE24" s="65">
        <v>0</v>
      </c>
      <c r="AF24" s="65">
        <v>0</v>
      </c>
      <c r="AG24" s="6">
        <v>6</v>
      </c>
      <c r="AH24" s="16">
        <v>0.17647058823529413</v>
      </c>
      <c r="AI24" s="17">
        <v>2</v>
      </c>
      <c r="AJ24" s="18">
        <v>3.7647058823529411</v>
      </c>
      <c r="AK24" s="18">
        <v>4.882352941176471</v>
      </c>
      <c r="AL24" s="15">
        <f t="shared" si="0"/>
        <v>0.77108433734939752</v>
      </c>
      <c r="AM24" s="19">
        <v>19000</v>
      </c>
      <c r="AN24" s="19">
        <v>144000</v>
      </c>
      <c r="AO24" s="15">
        <v>0.13386306122448979</v>
      </c>
      <c r="AP24" s="18">
        <v>4.7352941176470589</v>
      </c>
      <c r="AQ24" s="20">
        <v>9.6666666666666661</v>
      </c>
      <c r="AR24" s="16">
        <v>0.44117647058823528</v>
      </c>
      <c r="AS24" s="16">
        <v>0</v>
      </c>
      <c r="AT24" s="16">
        <v>0.55882352941176472</v>
      </c>
      <c r="AU24" s="16">
        <v>0</v>
      </c>
      <c r="AV24" s="8" t="s">
        <v>44</v>
      </c>
      <c r="AW24" s="8" t="s">
        <v>44</v>
      </c>
      <c r="AX24" s="8" t="s">
        <v>44</v>
      </c>
      <c r="AY24" s="8"/>
      <c r="AZ24" s="8"/>
      <c r="BA24" s="8"/>
      <c r="BB24" s="8"/>
      <c r="BC24" s="8"/>
      <c r="BD24" s="8"/>
      <c r="BE24" s="8"/>
      <c r="BF24" s="10"/>
      <c r="BG24" s="24" t="s">
        <v>787</v>
      </c>
      <c r="BH24" s="24">
        <v>50</v>
      </c>
      <c r="BI24" s="21">
        <v>0.29761904761904762</v>
      </c>
      <c r="BJ24" s="24">
        <v>10</v>
      </c>
      <c r="BK24" s="23">
        <v>0.29166666666666669</v>
      </c>
      <c r="BL24" s="23">
        <v>0.70833333333333337</v>
      </c>
      <c r="BM24" s="24" t="s">
        <v>767</v>
      </c>
      <c r="BN24" s="24" t="s">
        <v>767</v>
      </c>
      <c r="BO24" s="24" t="s">
        <v>767</v>
      </c>
      <c r="BP24" s="24" t="s">
        <v>767</v>
      </c>
      <c r="BQ24" s="24" t="s">
        <v>767</v>
      </c>
      <c r="BR24" s="24" t="s">
        <v>767</v>
      </c>
      <c r="BS24" s="10" t="s">
        <v>91</v>
      </c>
      <c r="BT24" s="10" t="s">
        <v>91</v>
      </c>
      <c r="BU24" s="10" t="s">
        <v>91</v>
      </c>
      <c r="BV24" s="10" t="s">
        <v>91</v>
      </c>
      <c r="BW24" s="10" t="s">
        <v>91</v>
      </c>
      <c r="BX24" s="10" t="s">
        <v>91</v>
      </c>
      <c r="BY24" s="10" t="s">
        <v>91</v>
      </c>
      <c r="BZ24" s="10" t="s">
        <v>35</v>
      </c>
      <c r="CA24" s="10" t="s">
        <v>91</v>
      </c>
      <c r="CB24" s="10" t="s">
        <v>91</v>
      </c>
      <c r="CC24" s="11" t="s">
        <v>33</v>
      </c>
      <c r="CD24" s="11" t="s">
        <v>44</v>
      </c>
      <c r="CE24" s="7"/>
      <c r="CF24" s="7" t="s">
        <v>44</v>
      </c>
      <c r="CG24" s="7"/>
      <c r="CH24" s="7" t="s">
        <v>44</v>
      </c>
      <c r="CI24" s="7"/>
      <c r="CJ24" s="7"/>
      <c r="CK24" s="7"/>
      <c r="CL24" s="24" t="s">
        <v>44</v>
      </c>
      <c r="CM24" s="26">
        <v>0.1</v>
      </c>
      <c r="CN24" s="26">
        <v>0</v>
      </c>
      <c r="CO24" s="26">
        <v>0</v>
      </c>
      <c r="CP24" s="26">
        <v>0</v>
      </c>
      <c r="CQ24" s="26">
        <v>0.1</v>
      </c>
      <c r="CR24" s="26">
        <v>0.2</v>
      </c>
      <c r="CS24" s="26">
        <v>0.6</v>
      </c>
      <c r="CT24" s="26">
        <v>0</v>
      </c>
      <c r="CU24" s="10" t="s">
        <v>44</v>
      </c>
      <c r="CV24" s="27" t="s">
        <v>191</v>
      </c>
      <c r="CW24" s="4" t="s">
        <v>33</v>
      </c>
      <c r="CX24" s="4"/>
      <c r="CY24" s="21">
        <v>0.25</v>
      </c>
      <c r="CZ24" s="5">
        <v>0</v>
      </c>
      <c r="DA24" s="5">
        <v>0</v>
      </c>
      <c r="DB24" s="5">
        <v>15</v>
      </c>
      <c r="DC24" s="5">
        <v>0</v>
      </c>
      <c r="DD24" s="5">
        <v>0</v>
      </c>
      <c r="DE24" s="5">
        <v>0</v>
      </c>
      <c r="DF24" s="5">
        <v>0</v>
      </c>
      <c r="DG24" s="5">
        <v>15</v>
      </c>
      <c r="DH24" s="12">
        <v>0</v>
      </c>
      <c r="DI24" s="12">
        <v>2</v>
      </c>
      <c r="DJ24" s="12">
        <v>10</v>
      </c>
      <c r="DK24" s="12">
        <v>0</v>
      </c>
      <c r="DL24" s="12">
        <v>0</v>
      </c>
      <c r="DM24" s="12">
        <v>0</v>
      </c>
      <c r="DN24" s="12">
        <v>0</v>
      </c>
      <c r="DO24" s="12">
        <v>12</v>
      </c>
      <c r="DP24" s="7" t="s">
        <v>35</v>
      </c>
      <c r="DQ24" s="7" t="s">
        <v>35</v>
      </c>
      <c r="DR24" s="7" t="s">
        <v>35</v>
      </c>
      <c r="DS24" s="7" t="s">
        <v>35</v>
      </c>
      <c r="DT24" s="7" t="s">
        <v>35</v>
      </c>
      <c r="DU24" s="7" t="s">
        <v>91</v>
      </c>
      <c r="DV24" s="7" t="s">
        <v>34</v>
      </c>
      <c r="DW24" s="7" t="s">
        <v>35</v>
      </c>
      <c r="DX24" s="7" t="s">
        <v>35</v>
      </c>
      <c r="DY24" s="7" t="s">
        <v>35</v>
      </c>
      <c r="DZ24" s="7" t="s">
        <v>35</v>
      </c>
      <c r="EA24" s="7" t="s">
        <v>35</v>
      </c>
      <c r="EB24" s="7" t="s">
        <v>34</v>
      </c>
      <c r="EC24" s="6" t="s">
        <v>44</v>
      </c>
      <c r="ED24" s="6" t="s">
        <v>44</v>
      </c>
      <c r="EE24" s="6"/>
      <c r="EF24" s="6"/>
      <c r="EG24" s="63"/>
      <c r="EH24" s="64"/>
      <c r="EI24" s="57"/>
    </row>
    <row r="25" spans="1:139" x14ac:dyDescent="0.2">
      <c r="A25" s="57">
        <v>87</v>
      </c>
      <c r="B25" s="3" t="s">
        <v>559</v>
      </c>
      <c r="C25" s="2" t="s">
        <v>1031</v>
      </c>
      <c r="D25" s="2" t="s">
        <v>1032</v>
      </c>
      <c r="E25" s="2" t="s">
        <v>1033</v>
      </c>
      <c r="F25" s="2" t="s">
        <v>1034</v>
      </c>
      <c r="G25" s="2" t="s">
        <v>1035</v>
      </c>
      <c r="H25" s="2" t="s">
        <v>1036</v>
      </c>
      <c r="I25" s="6" t="s">
        <v>573</v>
      </c>
      <c r="J25" s="6" t="s">
        <v>557</v>
      </c>
      <c r="K25" s="6" t="s">
        <v>33</v>
      </c>
      <c r="L25" s="6" t="s">
        <v>44</v>
      </c>
      <c r="M25" s="6" t="s">
        <v>33</v>
      </c>
      <c r="N25" s="158" t="s">
        <v>44</v>
      </c>
      <c r="O25" s="29">
        <v>145804</v>
      </c>
      <c r="P25" s="29">
        <v>1077481</v>
      </c>
      <c r="Q25" s="29">
        <v>50174</v>
      </c>
      <c r="R25" s="30">
        <v>3408162</v>
      </c>
      <c r="S25" s="22">
        <v>0.66011064028059696</v>
      </c>
      <c r="T25" s="22">
        <v>9.8441916786819406E-2</v>
      </c>
      <c r="U25" s="22">
        <v>0.23134581043976196</v>
      </c>
      <c r="V25" s="22">
        <v>0</v>
      </c>
      <c r="W25" s="22">
        <v>1.0101632492821644E-2</v>
      </c>
      <c r="X25" s="111">
        <v>60</v>
      </c>
      <c r="Y25" s="65">
        <v>0.13793103448275862</v>
      </c>
      <c r="Z25" s="65">
        <v>0</v>
      </c>
      <c r="AA25" s="65">
        <v>0.7931034482758621</v>
      </c>
      <c r="AB25" s="65">
        <v>6.8965517241379309E-2</v>
      </c>
      <c r="AC25" s="65">
        <v>0</v>
      </c>
      <c r="AD25" s="65">
        <v>0</v>
      </c>
      <c r="AE25" s="65">
        <v>0</v>
      </c>
      <c r="AF25" s="65">
        <v>0</v>
      </c>
      <c r="AG25" s="6">
        <v>58</v>
      </c>
      <c r="AH25" s="16">
        <v>0.98305084745762716</v>
      </c>
      <c r="AI25" s="17">
        <v>2.5172413793103448</v>
      </c>
      <c r="AJ25" s="18">
        <v>4.807017543859649</v>
      </c>
      <c r="AK25" s="18">
        <v>5.3103448275862073</v>
      </c>
      <c r="AL25" s="15">
        <f t="shared" si="0"/>
        <v>0.9052175894281157</v>
      </c>
      <c r="AM25" s="19">
        <v>127000</v>
      </c>
      <c r="AN25" s="19">
        <v>163000</v>
      </c>
      <c r="AO25" s="15">
        <v>0.78039968709256846</v>
      </c>
      <c r="AP25" s="18">
        <v>3.4576271186440679</v>
      </c>
      <c r="AQ25" s="20">
        <v>17.5</v>
      </c>
      <c r="AR25" s="16">
        <v>0</v>
      </c>
      <c r="AS25" s="16">
        <v>0.88135593220338981</v>
      </c>
      <c r="AT25" s="16">
        <v>6.7796610169491525E-2</v>
      </c>
      <c r="AU25" s="16">
        <v>5.0847457627118647E-2</v>
      </c>
      <c r="AV25" s="8" t="s">
        <v>44</v>
      </c>
      <c r="AW25" s="8" t="s">
        <v>44</v>
      </c>
      <c r="AX25" s="8" t="s">
        <v>44</v>
      </c>
      <c r="AY25" s="8" t="s">
        <v>44</v>
      </c>
      <c r="AZ25" s="8" t="s">
        <v>44</v>
      </c>
      <c r="BA25" s="8" t="s">
        <v>44</v>
      </c>
      <c r="BB25" s="8" t="s">
        <v>44</v>
      </c>
      <c r="BC25" s="8" t="s">
        <v>44</v>
      </c>
      <c r="BD25" s="8" t="s">
        <v>44</v>
      </c>
      <c r="BE25" s="8"/>
      <c r="BF25" s="10"/>
      <c r="BG25" s="24" t="s">
        <v>1037</v>
      </c>
      <c r="BH25" s="24">
        <v>133</v>
      </c>
      <c r="BI25" s="21">
        <v>0.79</v>
      </c>
      <c r="BJ25" s="24">
        <v>19</v>
      </c>
      <c r="BK25" s="23">
        <v>0.16666666666666666</v>
      </c>
      <c r="BL25" s="23">
        <v>0.95833333333333337</v>
      </c>
      <c r="BM25" s="23">
        <v>0.16666666666666666</v>
      </c>
      <c r="BN25" s="23">
        <v>0.95833333333333337</v>
      </c>
      <c r="BO25" s="23">
        <v>0.16666666666666666</v>
      </c>
      <c r="BP25" s="23">
        <v>0.95833333333333337</v>
      </c>
      <c r="BQ25" s="23">
        <v>0.16666666666666666</v>
      </c>
      <c r="BR25" s="23">
        <v>0.95833333333333337</v>
      </c>
      <c r="BS25" s="10" t="s">
        <v>91</v>
      </c>
      <c r="BT25" s="10" t="s">
        <v>34</v>
      </c>
      <c r="BU25" s="10" t="s">
        <v>34</v>
      </c>
      <c r="BV25" s="10" t="s">
        <v>91</v>
      </c>
      <c r="BW25" s="10" t="s">
        <v>91</v>
      </c>
      <c r="BX25" s="10" t="s">
        <v>91</v>
      </c>
      <c r="BY25" s="10" t="s">
        <v>91</v>
      </c>
      <c r="BZ25" s="10" t="s">
        <v>34</v>
      </c>
      <c r="CA25" s="10" t="s">
        <v>91</v>
      </c>
      <c r="CB25" s="10" t="s">
        <v>35</v>
      </c>
      <c r="CC25" s="11" t="s">
        <v>33</v>
      </c>
      <c r="CD25" s="11" t="s">
        <v>44</v>
      </c>
      <c r="CE25" s="7"/>
      <c r="CF25" s="7" t="s">
        <v>44</v>
      </c>
      <c r="CG25" s="7" t="s">
        <v>44</v>
      </c>
      <c r="CH25" s="7"/>
      <c r="CI25" s="7" t="s">
        <v>44</v>
      </c>
      <c r="CJ25" s="7"/>
      <c r="CK25" s="7" t="s">
        <v>1038</v>
      </c>
      <c r="CL25" s="24" t="s">
        <v>44</v>
      </c>
      <c r="CM25" s="26">
        <v>0.35</v>
      </c>
      <c r="CN25" s="26">
        <v>0</v>
      </c>
      <c r="CO25" s="26">
        <v>0.1</v>
      </c>
      <c r="CP25" s="26">
        <v>0.15</v>
      </c>
      <c r="CQ25" s="26">
        <v>0.1</v>
      </c>
      <c r="CR25" s="26">
        <v>0.05</v>
      </c>
      <c r="CS25" s="26">
        <v>0.25</v>
      </c>
      <c r="CT25" s="26">
        <v>0</v>
      </c>
      <c r="CU25" s="10" t="s">
        <v>33</v>
      </c>
      <c r="CV25" s="27"/>
      <c r="CW25" s="4" t="s">
        <v>44</v>
      </c>
      <c r="CX25" s="4" t="s">
        <v>1039</v>
      </c>
      <c r="CY25" s="21">
        <v>0.15</v>
      </c>
      <c r="CZ25" s="5">
        <v>0</v>
      </c>
      <c r="DA25" s="5">
        <v>0</v>
      </c>
      <c r="DB25" s="5">
        <v>15</v>
      </c>
      <c r="DC25" s="5">
        <v>0</v>
      </c>
      <c r="DD25" s="5">
        <v>0</v>
      </c>
      <c r="DE25" s="5">
        <v>0</v>
      </c>
      <c r="DF25" s="5">
        <v>0</v>
      </c>
      <c r="DG25" s="5">
        <v>15</v>
      </c>
      <c r="DH25" s="12">
        <v>0</v>
      </c>
      <c r="DI25" s="12">
        <v>0</v>
      </c>
      <c r="DJ25" s="12">
        <v>5</v>
      </c>
      <c r="DK25" s="12">
        <v>0</v>
      </c>
      <c r="DL25" s="12">
        <v>0</v>
      </c>
      <c r="DM25" s="12">
        <v>0</v>
      </c>
      <c r="DN25" s="12">
        <v>0</v>
      </c>
      <c r="DO25" s="12">
        <v>5</v>
      </c>
      <c r="DP25" s="7" t="s">
        <v>35</v>
      </c>
      <c r="DQ25" s="7" t="s">
        <v>35</v>
      </c>
      <c r="DR25" s="7" t="s">
        <v>34</v>
      </c>
      <c r="DS25" s="7" t="s">
        <v>34</v>
      </c>
      <c r="DT25" s="7" t="s">
        <v>34</v>
      </c>
      <c r="DU25" s="7" t="s">
        <v>34</v>
      </c>
      <c r="DV25" s="7" t="s">
        <v>34</v>
      </c>
      <c r="DW25" s="7" t="s">
        <v>34</v>
      </c>
      <c r="DX25" s="7" t="s">
        <v>34</v>
      </c>
      <c r="DY25" s="7" t="s">
        <v>34</v>
      </c>
      <c r="DZ25" s="7" t="s">
        <v>34</v>
      </c>
      <c r="EA25" s="7" t="s">
        <v>91</v>
      </c>
      <c r="EB25" s="7" t="s">
        <v>34</v>
      </c>
      <c r="EC25" s="6" t="s">
        <v>44</v>
      </c>
      <c r="ED25" s="6" t="s">
        <v>44</v>
      </c>
      <c r="EE25" s="6" t="s">
        <v>44</v>
      </c>
      <c r="EF25" s="6"/>
      <c r="EG25" s="63" t="s">
        <v>1040</v>
      </c>
      <c r="EH25" s="64" t="s">
        <v>1041</v>
      </c>
      <c r="EI25" s="57"/>
    </row>
    <row r="26" spans="1:139" x14ac:dyDescent="0.2">
      <c r="A26" s="57">
        <v>116</v>
      </c>
      <c r="B26" s="3" t="s">
        <v>500</v>
      </c>
      <c r="C26" s="2" t="s">
        <v>501</v>
      </c>
      <c r="D26" s="2" t="s">
        <v>502</v>
      </c>
      <c r="E26" s="2" t="s">
        <v>503</v>
      </c>
      <c r="F26" s="2" t="s">
        <v>504</v>
      </c>
      <c r="G26" s="2" t="s">
        <v>505</v>
      </c>
      <c r="H26" s="2" t="s">
        <v>506</v>
      </c>
      <c r="I26" s="6" t="s">
        <v>564</v>
      </c>
      <c r="J26" s="6" t="s">
        <v>557</v>
      </c>
      <c r="K26" s="6" t="s">
        <v>33</v>
      </c>
      <c r="L26" s="6" t="s">
        <v>44</v>
      </c>
      <c r="M26" s="6" t="s">
        <v>33</v>
      </c>
      <c r="N26" s="158" t="s">
        <v>44</v>
      </c>
      <c r="O26" s="29">
        <v>142923</v>
      </c>
      <c r="P26" s="29">
        <v>1214066</v>
      </c>
      <c r="Q26" s="29">
        <v>64316</v>
      </c>
      <c r="R26" s="30">
        <v>2648207</v>
      </c>
      <c r="S26" s="22">
        <v>0.66803765717710129</v>
      </c>
      <c r="T26" s="22">
        <v>3.1605157753906703E-2</v>
      </c>
      <c r="U26" s="22">
        <v>0.20048432769794808</v>
      </c>
      <c r="V26" s="22">
        <v>0</v>
      </c>
      <c r="W26" s="22">
        <v>9.9872857371043885E-2</v>
      </c>
      <c r="X26" s="111">
        <v>57</v>
      </c>
      <c r="Y26" s="65">
        <v>0.125</v>
      </c>
      <c r="Z26" s="65">
        <v>0.10714285714285714</v>
      </c>
      <c r="AA26" s="65">
        <v>0.7678571428571429</v>
      </c>
      <c r="AB26" s="65">
        <v>0</v>
      </c>
      <c r="AC26" s="65">
        <v>0</v>
      </c>
      <c r="AD26" s="65">
        <v>0</v>
      </c>
      <c r="AE26" s="65">
        <v>0</v>
      </c>
      <c r="AF26" s="65">
        <v>0</v>
      </c>
      <c r="AG26" s="6">
        <v>23</v>
      </c>
      <c r="AH26" s="16">
        <v>0.38983050847457629</v>
      </c>
      <c r="AI26" s="17">
        <v>1.826086956521739</v>
      </c>
      <c r="AJ26" s="18">
        <v>9.1551724137931032</v>
      </c>
      <c r="AK26" s="18">
        <v>4.6607142857142856</v>
      </c>
      <c r="AL26" s="15">
        <f t="shared" si="0"/>
        <v>1.9643281807372175</v>
      </c>
      <c r="AM26" s="19">
        <v>197000</v>
      </c>
      <c r="AN26" s="19">
        <v>129000</v>
      </c>
      <c r="AO26" s="15">
        <v>1.5358337931034483</v>
      </c>
      <c r="AP26" s="18">
        <v>3.4561403508771931</v>
      </c>
      <c r="AQ26" s="20">
        <v>12.954545454545455</v>
      </c>
      <c r="AR26" s="16">
        <v>0.20338983050847459</v>
      </c>
      <c r="AS26" s="16">
        <v>0.6271186440677966</v>
      </c>
      <c r="AT26" s="16">
        <v>1.6949152542372881E-2</v>
      </c>
      <c r="AU26" s="16">
        <v>0.15254237288135594</v>
      </c>
      <c r="AV26" s="8" t="s">
        <v>44</v>
      </c>
      <c r="AW26" s="8" t="s">
        <v>44</v>
      </c>
      <c r="AX26" s="8" t="s">
        <v>44</v>
      </c>
      <c r="AY26" s="8" t="s">
        <v>44</v>
      </c>
      <c r="AZ26" s="8" t="s">
        <v>44</v>
      </c>
      <c r="BA26" s="8" t="s">
        <v>44</v>
      </c>
      <c r="BB26" s="8" t="s">
        <v>44</v>
      </c>
      <c r="BC26" s="8" t="s">
        <v>44</v>
      </c>
      <c r="BD26" s="8" t="s">
        <v>44</v>
      </c>
      <c r="BE26" s="8" t="s">
        <v>354</v>
      </c>
      <c r="BF26" s="10"/>
      <c r="BG26" s="24" t="s">
        <v>821</v>
      </c>
      <c r="BH26" s="24">
        <v>99</v>
      </c>
      <c r="BI26" s="21">
        <v>0.5892857142857143</v>
      </c>
      <c r="BJ26" s="24">
        <v>17</v>
      </c>
      <c r="BK26" s="23">
        <v>0.16666666666666666</v>
      </c>
      <c r="BL26" s="23">
        <v>0.875</v>
      </c>
      <c r="BM26" s="23">
        <v>0.16666666666666666</v>
      </c>
      <c r="BN26" s="23">
        <v>0.75</v>
      </c>
      <c r="BO26" s="24" t="s">
        <v>767</v>
      </c>
      <c r="BP26" s="24" t="s">
        <v>767</v>
      </c>
      <c r="BQ26" s="23">
        <v>0.20833333333333334</v>
      </c>
      <c r="BR26" s="23">
        <v>0.875</v>
      </c>
      <c r="BS26" s="10" t="s">
        <v>91</v>
      </c>
      <c r="BT26" s="10" t="s">
        <v>91</v>
      </c>
      <c r="BU26" s="10" t="s">
        <v>34</v>
      </c>
      <c r="BV26" s="10" t="s">
        <v>91</v>
      </c>
      <c r="BW26" s="10" t="s">
        <v>91</v>
      </c>
      <c r="BX26" s="10" t="s">
        <v>91</v>
      </c>
      <c r="BY26" s="10" t="s">
        <v>34</v>
      </c>
      <c r="BZ26" s="10" t="s">
        <v>34</v>
      </c>
      <c r="CA26" s="10" t="s">
        <v>91</v>
      </c>
      <c r="CB26" s="10" t="s">
        <v>34</v>
      </c>
      <c r="CC26" s="11" t="s">
        <v>33</v>
      </c>
      <c r="CD26" s="11" t="s">
        <v>44</v>
      </c>
      <c r="CE26" s="7"/>
      <c r="CF26" s="7"/>
      <c r="CG26" s="7"/>
      <c r="CH26" s="7" t="s">
        <v>44</v>
      </c>
      <c r="CI26" s="7"/>
      <c r="CJ26" s="7"/>
      <c r="CK26" s="7"/>
      <c r="CL26" s="24" t="s">
        <v>44</v>
      </c>
      <c r="CM26" s="26">
        <v>0.1</v>
      </c>
      <c r="CN26" s="26">
        <v>0</v>
      </c>
      <c r="CO26" s="26">
        <v>0</v>
      </c>
      <c r="CP26" s="26">
        <v>0.1</v>
      </c>
      <c r="CQ26" s="26">
        <v>0.2</v>
      </c>
      <c r="CR26" s="26">
        <v>0.1</v>
      </c>
      <c r="CS26" s="26">
        <v>0.45</v>
      </c>
      <c r="CT26" s="26">
        <v>0.05</v>
      </c>
      <c r="CU26" s="10" t="s">
        <v>33</v>
      </c>
      <c r="CV26" s="27"/>
      <c r="CW26" s="4" t="s">
        <v>33</v>
      </c>
      <c r="CX26" s="4"/>
      <c r="CY26" s="21">
        <v>0.1</v>
      </c>
      <c r="CZ26" s="5">
        <v>1</v>
      </c>
      <c r="DA26" s="5">
        <v>1</v>
      </c>
      <c r="DB26" s="5">
        <v>4</v>
      </c>
      <c r="DC26" s="5">
        <v>0</v>
      </c>
      <c r="DD26" s="5">
        <v>0</v>
      </c>
      <c r="DE26" s="5">
        <v>0</v>
      </c>
      <c r="DF26" s="5">
        <v>0</v>
      </c>
      <c r="DG26" s="5">
        <v>6</v>
      </c>
      <c r="DH26" s="12">
        <v>2</v>
      </c>
      <c r="DI26" s="12">
        <v>0</v>
      </c>
      <c r="DJ26" s="12">
        <v>12</v>
      </c>
      <c r="DK26" s="12">
        <v>0</v>
      </c>
      <c r="DL26" s="12">
        <v>0</v>
      </c>
      <c r="DM26" s="12">
        <v>0</v>
      </c>
      <c r="DN26" s="12">
        <v>0</v>
      </c>
      <c r="DO26" s="12">
        <v>14</v>
      </c>
      <c r="DP26" s="7" t="s">
        <v>34</v>
      </c>
      <c r="DQ26" s="7" t="s">
        <v>34</v>
      </c>
      <c r="DR26" s="7" t="s">
        <v>34</v>
      </c>
      <c r="DS26" s="7" t="s">
        <v>34</v>
      </c>
      <c r="DT26" s="7" t="s">
        <v>34</v>
      </c>
      <c r="DU26" s="7" t="s">
        <v>34</v>
      </c>
      <c r="DV26" s="7" t="s">
        <v>34</v>
      </c>
      <c r="DW26" s="7" t="s">
        <v>34</v>
      </c>
      <c r="DX26" s="7" t="s">
        <v>34</v>
      </c>
      <c r="DY26" s="7" t="s">
        <v>34</v>
      </c>
      <c r="DZ26" s="7" t="s">
        <v>34</v>
      </c>
      <c r="EA26" s="7" t="s">
        <v>91</v>
      </c>
      <c r="EB26" s="7" t="s">
        <v>34</v>
      </c>
      <c r="EC26" s="6" t="s">
        <v>44</v>
      </c>
      <c r="ED26" s="6" t="s">
        <v>44</v>
      </c>
      <c r="EE26" s="6"/>
      <c r="EF26" s="6"/>
      <c r="EG26" s="63" t="s">
        <v>956</v>
      </c>
      <c r="EH26" s="64" t="s">
        <v>957</v>
      </c>
      <c r="EI26" s="57"/>
    </row>
    <row r="27" spans="1:139" x14ac:dyDescent="0.2">
      <c r="A27" s="57">
        <v>45</v>
      </c>
      <c r="B27" s="3" t="s">
        <v>461</v>
      </c>
      <c r="C27" s="2" t="s">
        <v>462</v>
      </c>
      <c r="D27" s="2" t="s">
        <v>463</v>
      </c>
      <c r="E27" s="2" t="s">
        <v>464</v>
      </c>
      <c r="F27" s="2" t="s">
        <v>465</v>
      </c>
      <c r="G27" s="2" t="s">
        <v>466</v>
      </c>
      <c r="H27" s="2" t="s">
        <v>467</v>
      </c>
      <c r="I27" s="6" t="s">
        <v>572</v>
      </c>
      <c r="J27" s="6" t="s">
        <v>557</v>
      </c>
      <c r="K27" s="6" t="s">
        <v>33</v>
      </c>
      <c r="L27" s="6" t="s">
        <v>44</v>
      </c>
      <c r="M27" s="6" t="s">
        <v>33</v>
      </c>
      <c r="N27" s="158" t="s">
        <v>44</v>
      </c>
      <c r="O27" s="29">
        <v>74375</v>
      </c>
      <c r="P27" s="29">
        <v>625248</v>
      </c>
      <c r="Q27" s="29">
        <v>35200</v>
      </c>
      <c r="R27" s="30">
        <v>1738711</v>
      </c>
      <c r="S27" s="22">
        <v>0.74771080415319169</v>
      </c>
      <c r="T27" s="22">
        <v>0.10467927102318902</v>
      </c>
      <c r="U27" s="22">
        <v>0.14760992482361934</v>
      </c>
      <c r="V27" s="22">
        <v>0</v>
      </c>
      <c r="W27" s="22">
        <v>0</v>
      </c>
      <c r="X27" s="111">
        <v>32</v>
      </c>
      <c r="Y27" s="65">
        <v>0.33333333333333331</v>
      </c>
      <c r="Z27" s="65">
        <v>0</v>
      </c>
      <c r="AA27" s="65">
        <v>0.66666666666666663</v>
      </c>
      <c r="AB27" s="65">
        <v>0</v>
      </c>
      <c r="AC27" s="65">
        <v>0</v>
      </c>
      <c r="AD27" s="65">
        <v>0</v>
      </c>
      <c r="AE27" s="65">
        <v>0</v>
      </c>
      <c r="AF27" s="65">
        <v>0</v>
      </c>
      <c r="AG27" s="6">
        <v>30</v>
      </c>
      <c r="AH27" s="16">
        <v>1</v>
      </c>
      <c r="AI27" s="17">
        <v>2.4</v>
      </c>
      <c r="AJ27" s="18">
        <v>3.2</v>
      </c>
      <c r="AK27" s="18">
        <v>4.666666666666667</v>
      </c>
      <c r="AL27" s="15">
        <f t="shared" si="0"/>
        <v>0.68571428571428572</v>
      </c>
      <c r="AM27" s="19">
        <v>83000</v>
      </c>
      <c r="AN27" s="19">
        <v>133000</v>
      </c>
      <c r="AO27" s="15">
        <v>0.62189349999999999</v>
      </c>
      <c r="AP27" s="18">
        <v>3.7333333333333334</v>
      </c>
      <c r="AQ27" s="20">
        <v>12.066666666666666</v>
      </c>
      <c r="AR27" s="16">
        <v>0.5</v>
      </c>
      <c r="AS27" s="16">
        <v>0.5</v>
      </c>
      <c r="AT27" s="16">
        <v>0</v>
      </c>
      <c r="AU27" s="16">
        <v>0</v>
      </c>
      <c r="AV27" s="8" t="s">
        <v>44</v>
      </c>
      <c r="AW27" s="8" t="s">
        <v>44</v>
      </c>
      <c r="AX27" s="8" t="s">
        <v>44</v>
      </c>
      <c r="AY27" s="8"/>
      <c r="AZ27" s="8"/>
      <c r="BA27" s="8"/>
      <c r="BB27" s="8" t="s">
        <v>44</v>
      </c>
      <c r="BC27" s="8" t="s">
        <v>44</v>
      </c>
      <c r="BD27" s="8" t="s">
        <v>44</v>
      </c>
      <c r="BE27" s="8"/>
      <c r="BF27" s="10"/>
      <c r="BG27" s="24" t="s">
        <v>797</v>
      </c>
      <c r="BH27" s="24">
        <v>50</v>
      </c>
      <c r="BI27" s="21">
        <v>0.29761904761904762</v>
      </c>
      <c r="BJ27" s="24">
        <v>10</v>
      </c>
      <c r="BK27" s="23">
        <v>0.29166666666666669</v>
      </c>
      <c r="BL27" s="23">
        <v>0.70833333333333337</v>
      </c>
      <c r="BM27" s="24" t="s">
        <v>767</v>
      </c>
      <c r="BN27" s="24" t="s">
        <v>767</v>
      </c>
      <c r="BO27" s="24" t="s">
        <v>767</v>
      </c>
      <c r="BP27" s="24" t="s">
        <v>767</v>
      </c>
      <c r="BQ27" s="24" t="s">
        <v>767</v>
      </c>
      <c r="BR27" s="24" t="s">
        <v>767</v>
      </c>
      <c r="BS27" s="10" t="s">
        <v>91</v>
      </c>
      <c r="BT27" s="10" t="s">
        <v>91</v>
      </c>
      <c r="BU27" s="10" t="s">
        <v>91</v>
      </c>
      <c r="BV27" s="10" t="s">
        <v>91</v>
      </c>
      <c r="BW27" s="10" t="s">
        <v>91</v>
      </c>
      <c r="BX27" s="10" t="s">
        <v>91</v>
      </c>
      <c r="BY27" s="10" t="s">
        <v>91</v>
      </c>
      <c r="BZ27" s="10" t="s">
        <v>34</v>
      </c>
      <c r="CA27" s="10" t="s">
        <v>91</v>
      </c>
      <c r="CB27" s="10" t="s">
        <v>34</v>
      </c>
      <c r="CC27" s="11"/>
      <c r="CD27" s="11" t="s">
        <v>44</v>
      </c>
      <c r="CE27" s="7"/>
      <c r="CF27" s="7"/>
      <c r="CG27" s="7"/>
      <c r="CH27" s="7" t="s">
        <v>44</v>
      </c>
      <c r="CI27" s="7"/>
      <c r="CJ27" s="7"/>
      <c r="CK27" s="7"/>
      <c r="CL27" s="24" t="s">
        <v>44</v>
      </c>
      <c r="CM27" s="26">
        <v>0.4</v>
      </c>
      <c r="CN27" s="26">
        <v>0</v>
      </c>
      <c r="CO27" s="26">
        <v>0</v>
      </c>
      <c r="CP27" s="26">
        <v>0</v>
      </c>
      <c r="CQ27" s="26">
        <v>0.1</v>
      </c>
      <c r="CR27" s="26">
        <v>0.1</v>
      </c>
      <c r="CS27" s="26">
        <v>0.3</v>
      </c>
      <c r="CT27" s="26">
        <v>0.1</v>
      </c>
      <c r="CU27" s="10" t="s">
        <v>44</v>
      </c>
      <c r="CV27" s="27">
        <v>2012</v>
      </c>
      <c r="CW27" s="4" t="s">
        <v>44</v>
      </c>
      <c r="CX27" s="4" t="s">
        <v>468</v>
      </c>
      <c r="CY27" s="21">
        <v>0.15</v>
      </c>
      <c r="CZ27" s="5">
        <v>1</v>
      </c>
      <c r="DA27" s="5">
        <v>0</v>
      </c>
      <c r="DB27" s="5">
        <v>12</v>
      </c>
      <c r="DC27" s="5">
        <v>0</v>
      </c>
      <c r="DD27" s="5">
        <v>0</v>
      </c>
      <c r="DE27" s="5">
        <v>0</v>
      </c>
      <c r="DF27" s="5">
        <v>0</v>
      </c>
      <c r="DG27" s="5">
        <v>13</v>
      </c>
      <c r="DH27" s="12">
        <v>1</v>
      </c>
      <c r="DI27" s="12">
        <v>0</v>
      </c>
      <c r="DJ27" s="12">
        <v>12</v>
      </c>
      <c r="DK27" s="12">
        <v>0</v>
      </c>
      <c r="DL27" s="12">
        <v>0</v>
      </c>
      <c r="DM27" s="12">
        <v>0</v>
      </c>
      <c r="DN27" s="12">
        <v>0</v>
      </c>
      <c r="DO27" s="12">
        <v>13</v>
      </c>
      <c r="DP27" s="7" t="s">
        <v>34</v>
      </c>
      <c r="DQ27" s="7" t="s">
        <v>35</v>
      </c>
      <c r="DR27" s="7" t="s">
        <v>34</v>
      </c>
      <c r="DS27" s="7" t="s">
        <v>34</v>
      </c>
      <c r="DT27" s="7" t="s">
        <v>34</v>
      </c>
      <c r="DU27" s="7" t="s">
        <v>34</v>
      </c>
      <c r="DV27" s="7" t="s">
        <v>34</v>
      </c>
      <c r="DW27" s="7" t="s">
        <v>34</v>
      </c>
      <c r="DX27" s="7" t="s">
        <v>34</v>
      </c>
      <c r="DY27" s="7" t="s">
        <v>34</v>
      </c>
      <c r="DZ27" s="7" t="s">
        <v>34</v>
      </c>
      <c r="EA27" s="7" t="s">
        <v>34</v>
      </c>
      <c r="EB27" s="7" t="s">
        <v>34</v>
      </c>
      <c r="EC27" s="6" t="s">
        <v>44</v>
      </c>
      <c r="ED27" s="6"/>
      <c r="EE27" s="6"/>
      <c r="EF27" s="6"/>
      <c r="EG27" s="63" t="s">
        <v>893</v>
      </c>
      <c r="EH27" s="64" t="s">
        <v>894</v>
      </c>
      <c r="EI27" s="57"/>
    </row>
    <row r="28" spans="1:139" x14ac:dyDescent="0.2">
      <c r="A28" s="57">
        <v>46</v>
      </c>
      <c r="B28" s="3" t="s">
        <v>507</v>
      </c>
      <c r="C28" s="2" t="s">
        <v>507</v>
      </c>
      <c r="D28" s="2" t="s">
        <v>508</v>
      </c>
      <c r="E28" s="2" t="s">
        <v>509</v>
      </c>
      <c r="F28" s="2" t="s">
        <v>510</v>
      </c>
      <c r="G28" s="2" t="s">
        <v>511</v>
      </c>
      <c r="H28" s="2" t="s">
        <v>512</v>
      </c>
      <c r="I28" s="6" t="s">
        <v>572</v>
      </c>
      <c r="J28" s="6" t="s">
        <v>557</v>
      </c>
      <c r="K28" s="6" t="s">
        <v>33</v>
      </c>
      <c r="L28" s="6" t="s">
        <v>44</v>
      </c>
      <c r="M28" s="6" t="s">
        <v>33</v>
      </c>
      <c r="N28" s="158" t="s">
        <v>44</v>
      </c>
      <c r="O28" s="29">
        <v>148346</v>
      </c>
      <c r="P28" s="29">
        <v>1283059</v>
      </c>
      <c r="Q28" s="29">
        <v>63609</v>
      </c>
      <c r="R28" s="30">
        <v>2724920</v>
      </c>
      <c r="S28" s="22">
        <v>0.83792918691190932</v>
      </c>
      <c r="T28" s="22">
        <v>4.0418434302658429E-2</v>
      </c>
      <c r="U28" s="22">
        <v>0.12165237878543224</v>
      </c>
      <c r="V28" s="22">
        <v>0</v>
      </c>
      <c r="W28" s="22">
        <v>0</v>
      </c>
      <c r="X28" s="111">
        <v>52</v>
      </c>
      <c r="Y28" s="65">
        <v>8.771929824561403E-2</v>
      </c>
      <c r="Z28" s="65">
        <v>0</v>
      </c>
      <c r="AA28" s="65">
        <v>0.91228070175438591</v>
      </c>
      <c r="AB28" s="65">
        <v>0</v>
      </c>
      <c r="AC28" s="65">
        <v>0</v>
      </c>
      <c r="AD28" s="65">
        <v>0</v>
      </c>
      <c r="AE28" s="65">
        <v>0</v>
      </c>
      <c r="AF28" s="65">
        <v>0</v>
      </c>
      <c r="AG28" s="6">
        <v>57</v>
      </c>
      <c r="AH28" s="16">
        <v>1</v>
      </c>
      <c r="AI28" s="17">
        <v>1.9298245614035088</v>
      </c>
      <c r="AJ28" s="18">
        <v>2.9122807017543861</v>
      </c>
      <c r="AK28" s="18">
        <v>4.5438596491228074</v>
      </c>
      <c r="AL28" s="15">
        <f t="shared" si="0"/>
        <v>0.64092664092664087</v>
      </c>
      <c r="AM28" s="19">
        <v>87000</v>
      </c>
      <c r="AN28" s="19">
        <v>127000</v>
      </c>
      <c r="AO28" s="15">
        <v>0.68626082758620699</v>
      </c>
      <c r="AP28" s="18">
        <v>4.2105263157894735</v>
      </c>
      <c r="AQ28" s="20">
        <v>13.964912280701755</v>
      </c>
      <c r="AR28" s="16">
        <v>0</v>
      </c>
      <c r="AS28" s="16">
        <v>0.98245614035087714</v>
      </c>
      <c r="AT28" s="16">
        <v>0</v>
      </c>
      <c r="AU28" s="16">
        <v>1.7543859649122806E-2</v>
      </c>
      <c r="AV28" s="8" t="s">
        <v>44</v>
      </c>
      <c r="AW28" s="8" t="s">
        <v>44</v>
      </c>
      <c r="AX28" s="8" t="s">
        <v>44</v>
      </c>
      <c r="AY28" s="8"/>
      <c r="AZ28" s="8"/>
      <c r="BA28" s="8" t="s">
        <v>44</v>
      </c>
      <c r="BB28" s="8" t="s">
        <v>44</v>
      </c>
      <c r="BC28" s="8" t="s">
        <v>44</v>
      </c>
      <c r="BD28" s="8" t="s">
        <v>44</v>
      </c>
      <c r="BE28" s="8"/>
      <c r="BF28" s="10"/>
      <c r="BG28" s="24" t="s">
        <v>798</v>
      </c>
      <c r="BH28" s="24">
        <v>96</v>
      </c>
      <c r="BI28" s="21">
        <v>0.5714285714285714</v>
      </c>
      <c r="BJ28" s="24">
        <v>16</v>
      </c>
      <c r="BK28" s="23">
        <v>0.16666666666666666</v>
      </c>
      <c r="BL28" s="23">
        <v>0.83333333333333337</v>
      </c>
      <c r="BM28" s="23">
        <v>0.16666666666666666</v>
      </c>
      <c r="BN28" s="23">
        <v>0.83333333333333337</v>
      </c>
      <c r="BO28" s="24" t="s">
        <v>767</v>
      </c>
      <c r="BP28" s="24" t="s">
        <v>767</v>
      </c>
      <c r="BQ28" s="23">
        <v>0.16666666666666666</v>
      </c>
      <c r="BR28" s="23">
        <v>0.83333333333333337</v>
      </c>
      <c r="BS28" s="10" t="s">
        <v>34</v>
      </c>
      <c r="BT28" s="10" t="s">
        <v>91</v>
      </c>
      <c r="BU28" s="10" t="s">
        <v>34</v>
      </c>
      <c r="BV28" s="10" t="s">
        <v>91</v>
      </c>
      <c r="BW28" s="10" t="s">
        <v>91</v>
      </c>
      <c r="BX28" s="10" t="s">
        <v>91</v>
      </c>
      <c r="BY28" s="10" t="s">
        <v>34</v>
      </c>
      <c r="BZ28" s="10" t="s">
        <v>34</v>
      </c>
      <c r="CA28" s="10" t="s">
        <v>91</v>
      </c>
      <c r="CB28" s="10" t="s">
        <v>34</v>
      </c>
      <c r="CC28" s="11" t="s">
        <v>44</v>
      </c>
      <c r="CD28" s="11" t="s">
        <v>44</v>
      </c>
      <c r="CE28" s="7"/>
      <c r="CF28" s="7" t="s">
        <v>44</v>
      </c>
      <c r="CG28" s="7" t="s">
        <v>44</v>
      </c>
      <c r="CH28" s="7" t="s">
        <v>44</v>
      </c>
      <c r="CI28" s="7" t="s">
        <v>44</v>
      </c>
      <c r="CJ28" s="7" t="s">
        <v>44</v>
      </c>
      <c r="CK28" s="7" t="s">
        <v>513</v>
      </c>
      <c r="CL28" s="24" t="s">
        <v>44</v>
      </c>
      <c r="CM28" s="26">
        <v>0.28999999999999998</v>
      </c>
      <c r="CN28" s="26">
        <v>0</v>
      </c>
      <c r="CO28" s="26">
        <v>0</v>
      </c>
      <c r="CP28" s="26">
        <v>0.02</v>
      </c>
      <c r="CQ28" s="26">
        <v>7.0000000000000007E-2</v>
      </c>
      <c r="CR28" s="26">
        <v>0.12</v>
      </c>
      <c r="CS28" s="26">
        <v>0.5</v>
      </c>
      <c r="CT28" s="26">
        <v>0</v>
      </c>
      <c r="CU28" s="10" t="s">
        <v>33</v>
      </c>
      <c r="CV28" s="27"/>
      <c r="CW28" s="4" t="s">
        <v>33</v>
      </c>
      <c r="CX28" s="4"/>
      <c r="CY28" s="21">
        <v>0</v>
      </c>
      <c r="CZ28" s="5">
        <v>2</v>
      </c>
      <c r="DA28" s="5">
        <v>0</v>
      </c>
      <c r="DB28" s="5">
        <v>12</v>
      </c>
      <c r="DC28" s="5">
        <v>0</v>
      </c>
      <c r="DD28" s="5">
        <v>0</v>
      </c>
      <c r="DE28" s="5">
        <v>0</v>
      </c>
      <c r="DF28" s="5">
        <v>3</v>
      </c>
      <c r="DG28" s="5">
        <v>17</v>
      </c>
      <c r="DH28" s="12">
        <v>2</v>
      </c>
      <c r="DI28" s="12">
        <v>2</v>
      </c>
      <c r="DJ28" s="12">
        <v>14</v>
      </c>
      <c r="DK28" s="12">
        <v>0</v>
      </c>
      <c r="DL28" s="12">
        <v>0</v>
      </c>
      <c r="DM28" s="12">
        <v>0</v>
      </c>
      <c r="DN28" s="12">
        <v>0</v>
      </c>
      <c r="DO28" s="12">
        <v>18</v>
      </c>
      <c r="DP28" s="7" t="s">
        <v>34</v>
      </c>
      <c r="DQ28" s="7" t="s">
        <v>35</v>
      </c>
      <c r="DR28" s="7" t="s">
        <v>34</v>
      </c>
      <c r="DS28" s="7" t="s">
        <v>34</v>
      </c>
      <c r="DT28" s="7" t="s">
        <v>34</v>
      </c>
      <c r="DU28" s="7" t="s">
        <v>34</v>
      </c>
      <c r="DV28" s="7" t="s">
        <v>91</v>
      </c>
      <c r="DW28" s="7" t="s">
        <v>34</v>
      </c>
      <c r="DX28" s="7" t="s">
        <v>34</v>
      </c>
      <c r="DY28" s="7" t="s">
        <v>34</v>
      </c>
      <c r="DZ28" s="7" t="s">
        <v>34</v>
      </c>
      <c r="EA28" s="7" t="s">
        <v>91</v>
      </c>
      <c r="EB28" s="7" t="s">
        <v>34</v>
      </c>
      <c r="EC28" s="6"/>
      <c r="ED28" s="6" t="s">
        <v>44</v>
      </c>
      <c r="EE28" s="6"/>
      <c r="EF28" s="6"/>
      <c r="EG28" s="63" t="s">
        <v>895</v>
      </c>
      <c r="EH28" s="64" t="s">
        <v>896</v>
      </c>
      <c r="EI28" s="57"/>
    </row>
    <row r="29" spans="1:139" x14ac:dyDescent="0.2">
      <c r="A29" s="57">
        <v>68</v>
      </c>
      <c r="B29" s="3" t="s">
        <v>242</v>
      </c>
      <c r="C29" s="2" t="s">
        <v>243</v>
      </c>
      <c r="D29" s="2" t="s">
        <v>244</v>
      </c>
      <c r="E29" s="2" t="s">
        <v>245</v>
      </c>
      <c r="F29" s="2" t="s">
        <v>246</v>
      </c>
      <c r="G29" s="2" t="s">
        <v>247</v>
      </c>
      <c r="H29" s="2" t="s">
        <v>248</v>
      </c>
      <c r="I29" s="6" t="s">
        <v>569</v>
      </c>
      <c r="J29" s="6" t="s">
        <v>557</v>
      </c>
      <c r="K29" s="6" t="s">
        <v>33</v>
      </c>
      <c r="L29" s="6" t="s">
        <v>44</v>
      </c>
      <c r="M29" s="6" t="s">
        <v>33</v>
      </c>
      <c r="N29" s="158" t="s">
        <v>44</v>
      </c>
      <c r="O29" s="29">
        <v>24975</v>
      </c>
      <c r="P29" s="29">
        <v>362282</v>
      </c>
      <c r="Q29" s="29">
        <v>15570</v>
      </c>
      <c r="R29" s="30">
        <v>1073020</v>
      </c>
      <c r="S29" s="22">
        <v>0.73317272744217254</v>
      </c>
      <c r="T29" s="22">
        <v>2.7446832305082849E-2</v>
      </c>
      <c r="U29" s="22">
        <v>0.2393804402527446</v>
      </c>
      <c r="V29" s="22">
        <v>0</v>
      </c>
      <c r="W29" s="22">
        <v>0</v>
      </c>
      <c r="X29" s="111">
        <v>25</v>
      </c>
      <c r="Y29" s="65">
        <v>0.11764705882352941</v>
      </c>
      <c r="Z29" s="65">
        <v>0.17647058823529413</v>
      </c>
      <c r="AA29" s="65">
        <v>0.70588235294117652</v>
      </c>
      <c r="AB29" s="65">
        <v>0</v>
      </c>
      <c r="AC29" s="65">
        <v>0</v>
      </c>
      <c r="AD29" s="65">
        <v>0</v>
      </c>
      <c r="AE29" s="65">
        <v>0</v>
      </c>
      <c r="AF29" s="65">
        <v>0</v>
      </c>
      <c r="AG29" s="6">
        <v>15</v>
      </c>
      <c r="AH29" s="16">
        <v>0.88235294117647056</v>
      </c>
      <c r="AI29" s="17">
        <v>1.6</v>
      </c>
      <c r="AJ29" s="18">
        <v>5.2941176470588234</v>
      </c>
      <c r="AK29" s="18">
        <v>5.2941176470588234</v>
      </c>
      <c r="AL29" s="15">
        <f t="shared" si="0"/>
        <v>1</v>
      </c>
      <c r="AM29" s="19">
        <v>52000</v>
      </c>
      <c r="AN29" s="19">
        <v>153000</v>
      </c>
      <c r="AO29" s="15">
        <v>0.34265000000000001</v>
      </c>
      <c r="AP29" s="18">
        <v>3.7647058823529411</v>
      </c>
      <c r="AQ29" s="20">
        <v>13</v>
      </c>
      <c r="AR29" s="16">
        <v>5.8823529411764705E-2</v>
      </c>
      <c r="AS29" s="16">
        <v>0.94117647058823528</v>
      </c>
      <c r="AT29" s="16">
        <v>0</v>
      </c>
      <c r="AU29" s="16">
        <v>0</v>
      </c>
      <c r="AV29" s="8" t="s">
        <v>44</v>
      </c>
      <c r="AW29" s="8" t="s">
        <v>44</v>
      </c>
      <c r="AX29" s="8" t="s">
        <v>44</v>
      </c>
      <c r="AY29" s="8"/>
      <c r="AZ29" s="8"/>
      <c r="BA29" s="8"/>
      <c r="BB29" s="8"/>
      <c r="BC29" s="8" t="s">
        <v>44</v>
      </c>
      <c r="BD29" s="8" t="s">
        <v>44</v>
      </c>
      <c r="BE29" s="8"/>
      <c r="BF29" s="10"/>
      <c r="BG29" s="24" t="s">
        <v>807</v>
      </c>
      <c r="BH29" s="24">
        <v>55</v>
      </c>
      <c r="BI29" s="21">
        <v>0.32738095238095238</v>
      </c>
      <c r="BJ29" s="24">
        <v>11</v>
      </c>
      <c r="BK29" s="23">
        <v>0.29166666666666669</v>
      </c>
      <c r="BL29" s="23">
        <v>0.75</v>
      </c>
      <c r="BM29" s="24" t="s">
        <v>767</v>
      </c>
      <c r="BN29" s="24" t="s">
        <v>767</v>
      </c>
      <c r="BO29" s="24" t="s">
        <v>767</v>
      </c>
      <c r="BP29" s="24" t="s">
        <v>767</v>
      </c>
      <c r="BQ29" s="24" t="s">
        <v>767</v>
      </c>
      <c r="BR29" s="24" t="s">
        <v>767</v>
      </c>
      <c r="BS29" s="10" t="s">
        <v>91</v>
      </c>
      <c r="BT29" s="10" t="s">
        <v>91</v>
      </c>
      <c r="BU29" s="10" t="s">
        <v>34</v>
      </c>
      <c r="BV29" s="10" t="s">
        <v>91</v>
      </c>
      <c r="BW29" s="10" t="s">
        <v>91</v>
      </c>
      <c r="BX29" s="10" t="s">
        <v>91</v>
      </c>
      <c r="BY29" s="10" t="s">
        <v>91</v>
      </c>
      <c r="BZ29" s="10" t="s">
        <v>34</v>
      </c>
      <c r="CA29" s="10" t="s">
        <v>91</v>
      </c>
      <c r="CB29" s="10" t="s">
        <v>91</v>
      </c>
      <c r="CC29" s="11" t="s">
        <v>33</v>
      </c>
      <c r="CD29" s="11" t="s">
        <v>44</v>
      </c>
      <c r="CE29" s="7"/>
      <c r="CF29" s="7" t="s">
        <v>44</v>
      </c>
      <c r="CG29" s="7" t="s">
        <v>44</v>
      </c>
      <c r="CH29" s="7" t="s">
        <v>44</v>
      </c>
      <c r="CI29" s="7" t="s">
        <v>44</v>
      </c>
      <c r="CJ29" s="7" t="s">
        <v>44</v>
      </c>
      <c r="CK29" s="7" t="s">
        <v>249</v>
      </c>
      <c r="CL29" s="24" t="s">
        <v>44</v>
      </c>
      <c r="CM29" s="26">
        <v>0.1</v>
      </c>
      <c r="CN29" s="26">
        <v>0</v>
      </c>
      <c r="CO29" s="26">
        <v>0</v>
      </c>
      <c r="CP29" s="26">
        <v>0</v>
      </c>
      <c r="CQ29" s="26">
        <v>0.1</v>
      </c>
      <c r="CR29" s="26">
        <v>0.25</v>
      </c>
      <c r="CS29" s="26">
        <v>0.55000000000000004</v>
      </c>
      <c r="CT29" s="26">
        <v>0</v>
      </c>
      <c r="CU29" s="10" t="s">
        <v>33</v>
      </c>
      <c r="CV29" s="27"/>
      <c r="CW29" s="4" t="s">
        <v>44</v>
      </c>
      <c r="CX29" s="4" t="s">
        <v>250</v>
      </c>
      <c r="CY29" s="21">
        <v>0.2</v>
      </c>
      <c r="CZ29" s="5">
        <v>3</v>
      </c>
      <c r="DA29" s="5">
        <v>0</v>
      </c>
      <c r="DB29" s="5">
        <v>3</v>
      </c>
      <c r="DC29" s="5">
        <v>0</v>
      </c>
      <c r="DD29" s="5">
        <v>0</v>
      </c>
      <c r="DE29" s="5">
        <v>0</v>
      </c>
      <c r="DF29" s="5">
        <v>0</v>
      </c>
      <c r="DG29" s="5">
        <v>6</v>
      </c>
      <c r="DH29" s="12">
        <v>3</v>
      </c>
      <c r="DI29" s="12">
        <v>0</v>
      </c>
      <c r="DJ29" s="12">
        <v>3</v>
      </c>
      <c r="DK29" s="12">
        <v>0</v>
      </c>
      <c r="DL29" s="12">
        <v>0</v>
      </c>
      <c r="DM29" s="12">
        <v>0</v>
      </c>
      <c r="DN29" s="12">
        <v>0</v>
      </c>
      <c r="DO29" s="12">
        <v>6</v>
      </c>
      <c r="DP29" s="7" t="s">
        <v>34</v>
      </c>
      <c r="DQ29" s="7" t="s">
        <v>34</v>
      </c>
      <c r="DR29" s="7" t="s">
        <v>34</v>
      </c>
      <c r="DS29" s="7" t="s">
        <v>34</v>
      </c>
      <c r="DT29" s="7" t="s">
        <v>34</v>
      </c>
      <c r="DU29" s="7" t="s">
        <v>34</v>
      </c>
      <c r="DV29" s="7" t="s">
        <v>34</v>
      </c>
      <c r="DW29" s="7" t="s">
        <v>34</v>
      </c>
      <c r="DX29" s="7" t="s">
        <v>34</v>
      </c>
      <c r="DY29" s="7" t="s">
        <v>34</v>
      </c>
      <c r="DZ29" s="7" t="s">
        <v>34</v>
      </c>
      <c r="EA29" s="7" t="s">
        <v>91</v>
      </c>
      <c r="EB29" s="7" t="s">
        <v>34</v>
      </c>
      <c r="EC29" s="6"/>
      <c r="ED29" s="6" t="s">
        <v>44</v>
      </c>
      <c r="EE29" s="6"/>
      <c r="EF29" s="6"/>
      <c r="EG29" s="63" t="s">
        <v>913</v>
      </c>
      <c r="EH29" s="64" t="s">
        <v>914</v>
      </c>
      <c r="EI29" s="57"/>
    </row>
    <row r="30" spans="1:139" x14ac:dyDescent="0.2">
      <c r="A30" s="57">
        <v>84</v>
      </c>
      <c r="B30" s="3" t="s">
        <v>228</v>
      </c>
      <c r="C30" s="2" t="s">
        <v>229</v>
      </c>
      <c r="D30" s="2" t="s">
        <v>230</v>
      </c>
      <c r="E30" s="2"/>
      <c r="F30" s="2" t="s">
        <v>231</v>
      </c>
      <c r="G30" s="2" t="s">
        <v>232</v>
      </c>
      <c r="H30" s="2" t="s">
        <v>233</v>
      </c>
      <c r="I30" s="6" t="s">
        <v>571</v>
      </c>
      <c r="J30" s="6" t="s">
        <v>557</v>
      </c>
      <c r="K30" s="6" t="s">
        <v>33</v>
      </c>
      <c r="L30" s="6" t="s">
        <v>44</v>
      </c>
      <c r="M30" s="6" t="s">
        <v>33</v>
      </c>
      <c r="N30" s="158" t="s">
        <v>44</v>
      </c>
      <c r="O30" s="29">
        <v>98646</v>
      </c>
      <c r="P30" s="29">
        <v>247305</v>
      </c>
      <c r="Q30" s="29">
        <v>13127</v>
      </c>
      <c r="R30" s="30">
        <v>761684</v>
      </c>
      <c r="S30" s="22">
        <v>0.62402912493895102</v>
      </c>
      <c r="T30" s="22">
        <v>9.8122055865687077E-2</v>
      </c>
      <c r="U30" s="22">
        <v>0.27784881919536186</v>
      </c>
      <c r="V30" s="22">
        <v>0</v>
      </c>
      <c r="W30" s="22">
        <v>0</v>
      </c>
      <c r="X30" s="111">
        <v>19</v>
      </c>
      <c r="Y30" s="65">
        <v>0</v>
      </c>
      <c r="Z30" s="65">
        <v>0.14285714285714285</v>
      </c>
      <c r="AA30" s="65">
        <v>0.7142857142857143</v>
      </c>
      <c r="AB30" s="65">
        <v>0.14285714285714285</v>
      </c>
      <c r="AC30" s="65">
        <v>0</v>
      </c>
      <c r="AD30" s="65">
        <v>0</v>
      </c>
      <c r="AE30" s="65">
        <v>0</v>
      </c>
      <c r="AF30" s="65">
        <v>0</v>
      </c>
      <c r="AG30" s="6">
        <v>21</v>
      </c>
      <c r="AH30" s="16">
        <v>1</v>
      </c>
      <c r="AI30" s="17">
        <v>1.7619047619047619</v>
      </c>
      <c r="AJ30" s="18">
        <v>7.1428571428571432</v>
      </c>
      <c r="AK30" s="18">
        <v>5.333333333333333</v>
      </c>
      <c r="AL30" s="15">
        <f t="shared" si="0"/>
        <v>1.3392857142857144</v>
      </c>
      <c r="AM30" s="19">
        <v>114000</v>
      </c>
      <c r="AN30" s="19">
        <v>155000</v>
      </c>
      <c r="AO30" s="15">
        <v>0.73587784615384622</v>
      </c>
      <c r="AP30" s="18">
        <v>3.2857142857142856</v>
      </c>
      <c r="AQ30" s="20">
        <v>21.095238095238095</v>
      </c>
      <c r="AR30" s="16">
        <v>0.5714285714285714</v>
      </c>
      <c r="AS30" s="16">
        <v>0.2857142857142857</v>
      </c>
      <c r="AT30" s="16">
        <v>0.14285714285714285</v>
      </c>
      <c r="AU30" s="16">
        <v>0</v>
      </c>
      <c r="AV30" s="8" t="s">
        <v>44</v>
      </c>
      <c r="AW30" s="8" t="s">
        <v>44</v>
      </c>
      <c r="AX30" s="8" t="s">
        <v>44</v>
      </c>
      <c r="AY30" s="8"/>
      <c r="AZ30" s="8"/>
      <c r="BA30" s="8" t="s">
        <v>44</v>
      </c>
      <c r="BB30" s="8" t="s">
        <v>44</v>
      </c>
      <c r="BC30" s="8"/>
      <c r="BD30" s="8"/>
      <c r="BE30" s="8"/>
      <c r="BF30" s="10"/>
      <c r="BG30" s="24" t="s">
        <v>772</v>
      </c>
      <c r="BH30" s="24">
        <v>103</v>
      </c>
      <c r="BI30" s="21">
        <v>0.61309523809523814</v>
      </c>
      <c r="BJ30" s="24">
        <v>15</v>
      </c>
      <c r="BK30" s="23">
        <v>0.22916666666666666</v>
      </c>
      <c r="BL30" s="23">
        <v>0.85416666666666663</v>
      </c>
      <c r="BM30" s="23">
        <v>0.22916666666666666</v>
      </c>
      <c r="BN30" s="23">
        <v>0.85416666666666663</v>
      </c>
      <c r="BO30" s="23">
        <v>0.27083333333333331</v>
      </c>
      <c r="BP30" s="23">
        <v>0.8125</v>
      </c>
      <c r="BQ30" s="23">
        <v>0.27083333333333331</v>
      </c>
      <c r="BR30" s="23">
        <v>0.8125</v>
      </c>
      <c r="BS30" s="10" t="s">
        <v>34</v>
      </c>
      <c r="BT30" s="10" t="s">
        <v>91</v>
      </c>
      <c r="BU30" s="10" t="s">
        <v>34</v>
      </c>
      <c r="BV30" s="10" t="s">
        <v>91</v>
      </c>
      <c r="BW30" s="10" t="s">
        <v>91</v>
      </c>
      <c r="BX30" s="10" t="s">
        <v>34</v>
      </c>
      <c r="BY30" s="10" t="s">
        <v>34</v>
      </c>
      <c r="BZ30" s="10" t="s">
        <v>34</v>
      </c>
      <c r="CA30" s="10" t="s">
        <v>91</v>
      </c>
      <c r="CB30" s="10" t="s">
        <v>91</v>
      </c>
      <c r="CC30" s="11" t="s">
        <v>33</v>
      </c>
      <c r="CD30" s="11" t="s">
        <v>44</v>
      </c>
      <c r="CE30" s="7"/>
      <c r="CF30" s="7" t="s">
        <v>44</v>
      </c>
      <c r="CG30" s="7"/>
      <c r="CH30" s="7" t="s">
        <v>44</v>
      </c>
      <c r="CI30" s="7"/>
      <c r="CJ30" s="7"/>
      <c r="CK30" s="7" t="s">
        <v>234</v>
      </c>
      <c r="CL30" s="24"/>
      <c r="CM30" s="26">
        <v>0.4</v>
      </c>
      <c r="CN30" s="26">
        <v>0</v>
      </c>
      <c r="CO30" s="26">
        <v>0</v>
      </c>
      <c r="CP30" s="26">
        <v>0.05</v>
      </c>
      <c r="CQ30" s="26">
        <v>0.05</v>
      </c>
      <c r="CR30" s="26">
        <v>0.05</v>
      </c>
      <c r="CS30" s="26">
        <v>0.05</v>
      </c>
      <c r="CT30" s="26">
        <v>0.4</v>
      </c>
      <c r="CU30" s="10" t="s">
        <v>44</v>
      </c>
      <c r="CV30" s="27">
        <v>2005</v>
      </c>
      <c r="CW30" s="4" t="s">
        <v>33</v>
      </c>
      <c r="CX30" s="4"/>
      <c r="CY30" s="21">
        <v>0.15</v>
      </c>
      <c r="CZ30" s="5">
        <v>1</v>
      </c>
      <c r="DA30" s="5">
        <v>1</v>
      </c>
      <c r="DB30" s="5">
        <v>3</v>
      </c>
      <c r="DC30" s="5">
        <v>4</v>
      </c>
      <c r="DD30" s="5">
        <v>0</v>
      </c>
      <c r="DE30" s="5">
        <v>0</v>
      </c>
      <c r="DF30" s="5">
        <v>0</v>
      </c>
      <c r="DG30" s="5">
        <v>9</v>
      </c>
      <c r="DH30" s="12">
        <v>1</v>
      </c>
      <c r="DI30" s="12">
        <v>0</v>
      </c>
      <c r="DJ30" s="12">
        <v>2</v>
      </c>
      <c r="DK30" s="12">
        <v>3</v>
      </c>
      <c r="DL30" s="12">
        <v>0</v>
      </c>
      <c r="DM30" s="12">
        <v>0</v>
      </c>
      <c r="DN30" s="12">
        <v>0</v>
      </c>
      <c r="DO30" s="12">
        <v>6</v>
      </c>
      <c r="DP30" s="7" t="s">
        <v>34</v>
      </c>
      <c r="DQ30" s="7" t="s">
        <v>35</v>
      </c>
      <c r="DR30" s="7" t="s">
        <v>34</v>
      </c>
      <c r="DS30" s="7" t="s">
        <v>35</v>
      </c>
      <c r="DT30" s="7" t="s">
        <v>35</v>
      </c>
      <c r="DU30" s="7" t="s">
        <v>35</v>
      </c>
      <c r="DV30" s="7" t="s">
        <v>34</v>
      </c>
      <c r="DW30" s="7" t="s">
        <v>34</v>
      </c>
      <c r="DX30" s="7" t="s">
        <v>34</v>
      </c>
      <c r="DY30" s="7" t="s">
        <v>34</v>
      </c>
      <c r="DZ30" s="7" t="s">
        <v>34</v>
      </c>
      <c r="EA30" s="7" t="s">
        <v>34</v>
      </c>
      <c r="EB30" s="7" t="s">
        <v>34</v>
      </c>
      <c r="EC30" s="6"/>
      <c r="ED30" s="6" t="s">
        <v>44</v>
      </c>
      <c r="EE30" s="6"/>
      <c r="EF30" s="6"/>
      <c r="EG30" s="63" t="s">
        <v>930</v>
      </c>
      <c r="EH30" s="64" t="s">
        <v>931</v>
      </c>
      <c r="EI30" s="57"/>
    </row>
    <row r="31" spans="1:139" x14ac:dyDescent="0.2">
      <c r="A31" s="57">
        <v>96</v>
      </c>
      <c r="B31" s="3" t="s">
        <v>292</v>
      </c>
      <c r="C31" s="2" t="s">
        <v>293</v>
      </c>
      <c r="D31" s="2" t="s">
        <v>294</v>
      </c>
      <c r="E31" s="2" t="s">
        <v>295</v>
      </c>
      <c r="F31" s="2" t="s">
        <v>296</v>
      </c>
      <c r="G31" s="2" t="s">
        <v>692</v>
      </c>
      <c r="H31" s="2" t="s">
        <v>297</v>
      </c>
      <c r="I31" s="6" t="s">
        <v>579</v>
      </c>
      <c r="J31" s="6" t="s">
        <v>557</v>
      </c>
      <c r="K31" s="6" t="s">
        <v>33</v>
      </c>
      <c r="L31" s="6" t="s">
        <v>44</v>
      </c>
      <c r="M31" s="6" t="s">
        <v>33</v>
      </c>
      <c r="N31" s="158" t="s">
        <v>44</v>
      </c>
      <c r="O31" s="29">
        <v>168676</v>
      </c>
      <c r="P31" s="29">
        <v>1968445</v>
      </c>
      <c r="Q31" s="29">
        <v>126491</v>
      </c>
      <c r="R31" s="30">
        <v>5165841</v>
      </c>
      <c r="S31" s="22">
        <v>0.49380362268215378</v>
      </c>
      <c r="T31" s="22">
        <v>2.6685296740646878E-2</v>
      </c>
      <c r="U31" s="22">
        <v>0.10367101891057041</v>
      </c>
      <c r="V31" s="22">
        <v>0</v>
      </c>
      <c r="W31" s="22">
        <v>0.37584006166662892</v>
      </c>
      <c r="X31" s="111">
        <v>118</v>
      </c>
      <c r="Y31" s="65">
        <v>0.57291666666666663</v>
      </c>
      <c r="Z31" s="65">
        <v>2.0833333333333332E-2</v>
      </c>
      <c r="AA31" s="65">
        <v>0.40625</v>
      </c>
      <c r="AB31" s="65">
        <v>0</v>
      </c>
      <c r="AC31" s="65">
        <v>0</v>
      </c>
      <c r="AD31" s="65">
        <v>0</v>
      </c>
      <c r="AE31" s="65">
        <v>0</v>
      </c>
      <c r="AF31" s="65">
        <v>0</v>
      </c>
      <c r="AG31" s="6">
        <v>96</v>
      </c>
      <c r="AH31" s="16">
        <v>1</v>
      </c>
      <c r="AI31" s="17">
        <v>2.0208333333333335</v>
      </c>
      <c r="AJ31" s="18">
        <v>4.614583333333333</v>
      </c>
      <c r="AK31" s="18">
        <v>4.15625</v>
      </c>
      <c r="AL31" s="15">
        <f t="shared" si="0"/>
        <v>1.1102756892230576</v>
      </c>
      <c r="AM31" s="19">
        <v>78000</v>
      </c>
      <c r="AN31" s="19">
        <v>108000</v>
      </c>
      <c r="AO31" s="15">
        <v>0.72292009661835754</v>
      </c>
      <c r="AP31" s="18">
        <v>4.0625</v>
      </c>
      <c r="AQ31" s="20">
        <v>8.1979166666666661</v>
      </c>
      <c r="AR31" s="16">
        <v>0.11458333333333333</v>
      </c>
      <c r="AS31" s="16">
        <v>0.88541666666666663</v>
      </c>
      <c r="AT31" s="16">
        <v>0</v>
      </c>
      <c r="AU31" s="16">
        <v>0</v>
      </c>
      <c r="AV31" s="8" t="s">
        <v>44</v>
      </c>
      <c r="AW31" s="8" t="s">
        <v>44</v>
      </c>
      <c r="AX31" s="8" t="s">
        <v>44</v>
      </c>
      <c r="AY31" s="8"/>
      <c r="AZ31" s="8"/>
      <c r="BA31" s="8"/>
      <c r="BB31" s="8"/>
      <c r="BC31" s="8" t="s">
        <v>44</v>
      </c>
      <c r="BD31" s="8"/>
      <c r="BE31" s="8"/>
      <c r="BF31" s="10"/>
      <c r="BG31" s="24" t="s">
        <v>793</v>
      </c>
      <c r="BH31" s="24">
        <v>45.000000000000007</v>
      </c>
      <c r="BI31" s="21">
        <v>0.2678571428571429</v>
      </c>
      <c r="BJ31" s="24">
        <v>9.0000000000000018</v>
      </c>
      <c r="BK31" s="23">
        <v>0.33333333333333331</v>
      </c>
      <c r="BL31" s="23">
        <v>0.70833333333333337</v>
      </c>
      <c r="BM31" s="24" t="s">
        <v>767</v>
      </c>
      <c r="BN31" s="24" t="s">
        <v>767</v>
      </c>
      <c r="BO31" s="24" t="s">
        <v>767</v>
      </c>
      <c r="BP31" s="24" t="s">
        <v>767</v>
      </c>
      <c r="BQ31" s="24" t="s">
        <v>767</v>
      </c>
      <c r="BR31" s="24" t="s">
        <v>767</v>
      </c>
      <c r="BS31" s="10" t="s">
        <v>91</v>
      </c>
      <c r="BT31" s="10" t="s">
        <v>91</v>
      </c>
      <c r="BU31" s="10" t="s">
        <v>91</v>
      </c>
      <c r="BV31" s="10" t="s">
        <v>91</v>
      </c>
      <c r="BW31" s="10" t="s">
        <v>91</v>
      </c>
      <c r="BX31" s="10" t="s">
        <v>91</v>
      </c>
      <c r="BY31" s="10" t="s">
        <v>91</v>
      </c>
      <c r="BZ31" s="10" t="s">
        <v>34</v>
      </c>
      <c r="CA31" s="10" t="s">
        <v>91</v>
      </c>
      <c r="CB31" s="10" t="s">
        <v>34</v>
      </c>
      <c r="CC31" s="11" t="s">
        <v>33</v>
      </c>
      <c r="CD31" s="11" t="s">
        <v>44</v>
      </c>
      <c r="CE31" s="7"/>
      <c r="CF31" s="7" t="s">
        <v>44</v>
      </c>
      <c r="CG31" s="7" t="s">
        <v>44</v>
      </c>
      <c r="CH31" s="7"/>
      <c r="CI31" s="7" t="s">
        <v>44</v>
      </c>
      <c r="CJ31" s="7" t="s">
        <v>44</v>
      </c>
      <c r="CK31" s="7" t="s">
        <v>298</v>
      </c>
      <c r="CL31" s="24" t="s">
        <v>44</v>
      </c>
      <c r="CM31" s="26">
        <v>0.13</v>
      </c>
      <c r="CN31" s="26">
        <v>0</v>
      </c>
      <c r="CO31" s="26">
        <v>0</v>
      </c>
      <c r="CP31" s="26">
        <v>0</v>
      </c>
      <c r="CQ31" s="26">
        <v>0.11</v>
      </c>
      <c r="CR31" s="26">
        <v>0.19</v>
      </c>
      <c r="CS31" s="26">
        <v>0.4</v>
      </c>
      <c r="CT31" s="26">
        <v>0.17</v>
      </c>
      <c r="CU31" s="10" t="s">
        <v>33</v>
      </c>
      <c r="CV31" s="27"/>
      <c r="CW31" s="4" t="s">
        <v>33</v>
      </c>
      <c r="CX31" s="4"/>
      <c r="CY31" s="21">
        <v>0.15</v>
      </c>
      <c r="CZ31" s="5">
        <v>2</v>
      </c>
      <c r="DA31" s="5">
        <v>0</v>
      </c>
      <c r="DB31" s="5">
        <v>2</v>
      </c>
      <c r="DC31" s="5">
        <v>0</v>
      </c>
      <c r="DD31" s="5">
        <v>0</v>
      </c>
      <c r="DE31" s="5">
        <v>0</v>
      </c>
      <c r="DF31" s="5">
        <v>0</v>
      </c>
      <c r="DG31" s="5">
        <v>4</v>
      </c>
      <c r="DH31" s="12">
        <v>2</v>
      </c>
      <c r="DI31" s="12">
        <v>0</v>
      </c>
      <c r="DJ31" s="12">
        <v>2</v>
      </c>
      <c r="DK31" s="12">
        <v>0</v>
      </c>
      <c r="DL31" s="12">
        <v>0</v>
      </c>
      <c r="DM31" s="12">
        <v>0</v>
      </c>
      <c r="DN31" s="12">
        <v>0</v>
      </c>
      <c r="DO31" s="12">
        <v>4</v>
      </c>
      <c r="DP31" s="7" t="s">
        <v>35</v>
      </c>
      <c r="DQ31" s="7" t="s">
        <v>35</v>
      </c>
      <c r="DR31" s="7" t="s">
        <v>34</v>
      </c>
      <c r="DS31" s="7" t="s">
        <v>34</v>
      </c>
      <c r="DT31" s="7" t="s">
        <v>34</v>
      </c>
      <c r="DU31" s="7" t="s">
        <v>34</v>
      </c>
      <c r="DV31" s="7" t="s">
        <v>34</v>
      </c>
      <c r="DW31" s="7" t="s">
        <v>34</v>
      </c>
      <c r="DX31" s="7" t="s">
        <v>34</v>
      </c>
      <c r="DY31" s="7" t="s">
        <v>34</v>
      </c>
      <c r="DZ31" s="7" t="s">
        <v>34</v>
      </c>
      <c r="EA31" s="7" t="s">
        <v>91</v>
      </c>
      <c r="EB31" s="7" t="s">
        <v>34</v>
      </c>
      <c r="EC31" s="6"/>
      <c r="ED31" s="6" t="s">
        <v>44</v>
      </c>
      <c r="EE31" s="6" t="s">
        <v>44</v>
      </c>
      <c r="EF31" s="6"/>
      <c r="EG31" s="63" t="s">
        <v>936</v>
      </c>
      <c r="EH31" s="64" t="s">
        <v>937</v>
      </c>
      <c r="EI31" s="57"/>
    </row>
    <row r="32" spans="1:139" x14ac:dyDescent="0.2">
      <c r="A32" s="57"/>
      <c r="B32" s="57"/>
      <c r="C32" s="58"/>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9"/>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row>
    <row r="33" spans="1:139" x14ac:dyDescent="0.2">
      <c r="A33" s="57"/>
      <c r="B33" s="160" t="s">
        <v>1081</v>
      </c>
      <c r="C33" s="58"/>
      <c r="D33" s="57"/>
      <c r="E33" s="57"/>
      <c r="F33" s="57"/>
      <c r="G33" s="57"/>
      <c r="H33" s="57"/>
      <c r="I33" s="57"/>
      <c r="J33" s="57"/>
      <c r="K33" s="57"/>
      <c r="L33" s="57"/>
      <c r="M33" s="57"/>
      <c r="N33" s="57"/>
      <c r="O33" s="161">
        <f>SUM(O3:O31)</f>
        <v>4896194</v>
      </c>
      <c r="P33" s="161">
        <f>SUM(P3:P31)</f>
        <v>22806757</v>
      </c>
      <c r="Q33" s="161">
        <f>SUM(Q3:Q31)</f>
        <v>1212531</v>
      </c>
      <c r="R33" s="164">
        <f>SUM(R3:R31)</f>
        <v>63919960</v>
      </c>
      <c r="S33" s="161"/>
      <c r="T33" s="161"/>
      <c r="U33" s="161"/>
      <c r="V33" s="161"/>
      <c r="W33" s="161"/>
      <c r="X33" s="161">
        <f>SUM(X3:X31)</f>
        <v>1155</v>
      </c>
      <c r="Y33" s="161"/>
      <c r="Z33" s="161"/>
      <c r="AA33" s="161"/>
      <c r="AB33" s="161"/>
      <c r="AC33" s="161"/>
      <c r="AD33" s="161"/>
      <c r="AE33" s="161"/>
      <c r="AF33" s="161"/>
      <c r="AG33" s="161">
        <f>SUM(AG3:AG31)</f>
        <v>914</v>
      </c>
      <c r="AH33" s="161"/>
      <c r="AI33" s="161"/>
      <c r="AJ33" s="161"/>
      <c r="AK33" s="161"/>
      <c r="AL33" s="161"/>
      <c r="AM33" s="161">
        <f>SUM(AM3:AM31)</f>
        <v>2950000</v>
      </c>
      <c r="AN33" s="161">
        <f>SUM(AN3:AN31)</f>
        <v>4086000</v>
      </c>
      <c r="AO33" s="161"/>
      <c r="AP33" s="161"/>
      <c r="AQ33" s="161"/>
      <c r="AR33" s="161"/>
      <c r="AS33" s="161"/>
      <c r="AT33" s="161"/>
      <c r="AU33" s="161"/>
      <c r="AV33" s="57"/>
      <c r="AW33" s="57"/>
      <c r="AX33" s="57"/>
      <c r="AY33" s="57"/>
      <c r="AZ33" s="57"/>
      <c r="BA33" s="57"/>
      <c r="BB33" s="57"/>
      <c r="BC33" s="57"/>
      <c r="BD33" s="57"/>
      <c r="BE33" s="57"/>
      <c r="BF33" s="57"/>
      <c r="BG33" s="57"/>
      <c r="BH33" s="161"/>
      <c r="BI33" s="161"/>
      <c r="BJ33" s="161"/>
      <c r="BK33" s="161"/>
      <c r="BL33" s="161"/>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161"/>
      <c r="CN33" s="161"/>
      <c r="CO33" s="161"/>
      <c r="CP33" s="161"/>
      <c r="CQ33" s="161"/>
      <c r="CR33" s="161"/>
      <c r="CS33" s="161"/>
      <c r="CT33" s="161"/>
      <c r="CU33" s="57"/>
      <c r="CV33" s="59"/>
      <c r="CW33" s="57"/>
      <c r="CX33" s="57"/>
      <c r="CY33" s="161"/>
      <c r="CZ33" s="161">
        <f t="shared" ref="CZ33:DO33" si="1">SUM(CZ3:CZ31)</f>
        <v>61</v>
      </c>
      <c r="DA33" s="161">
        <f t="shared" si="1"/>
        <v>41</v>
      </c>
      <c r="DB33" s="161">
        <f t="shared" si="1"/>
        <v>133</v>
      </c>
      <c r="DC33" s="161">
        <f t="shared" si="1"/>
        <v>81</v>
      </c>
      <c r="DD33" s="161">
        <f t="shared" si="1"/>
        <v>0</v>
      </c>
      <c r="DE33" s="161">
        <f t="shared" si="1"/>
        <v>0</v>
      </c>
      <c r="DF33" s="161">
        <f t="shared" si="1"/>
        <v>9</v>
      </c>
      <c r="DG33" s="161">
        <f t="shared" si="1"/>
        <v>377</v>
      </c>
      <c r="DH33" s="161">
        <f t="shared" si="1"/>
        <v>50</v>
      </c>
      <c r="DI33" s="161">
        <f t="shared" si="1"/>
        <v>35</v>
      </c>
      <c r="DJ33" s="161">
        <f t="shared" si="1"/>
        <v>131</v>
      </c>
      <c r="DK33" s="161">
        <f t="shared" si="1"/>
        <v>71</v>
      </c>
      <c r="DL33" s="161">
        <f t="shared" si="1"/>
        <v>0</v>
      </c>
      <c r="DM33" s="161">
        <f t="shared" si="1"/>
        <v>0</v>
      </c>
      <c r="DN33" s="161">
        <f t="shared" si="1"/>
        <v>4</v>
      </c>
      <c r="DO33" s="161">
        <f t="shared" si="1"/>
        <v>317</v>
      </c>
      <c r="DP33" s="57"/>
      <c r="DQ33" s="57"/>
      <c r="DR33" s="57"/>
      <c r="DS33" s="57"/>
      <c r="DT33" s="57"/>
      <c r="DU33" s="57"/>
      <c r="DV33" s="57"/>
      <c r="DW33" s="57"/>
      <c r="DX33" s="57"/>
      <c r="DY33" s="57"/>
      <c r="DZ33" s="57"/>
      <c r="EA33" s="57"/>
      <c r="EB33" s="57"/>
      <c r="EC33" s="57"/>
      <c r="ED33" s="57"/>
      <c r="EE33" s="57"/>
      <c r="EF33" s="57"/>
      <c r="EG33" s="57"/>
      <c r="EH33" s="57"/>
      <c r="EI33" s="57"/>
    </row>
    <row r="34" spans="1:139" x14ac:dyDescent="0.2">
      <c r="A34" s="57"/>
      <c r="B34" s="160" t="s">
        <v>1083</v>
      </c>
      <c r="C34" s="58"/>
      <c r="D34" s="57"/>
      <c r="E34" s="57"/>
      <c r="F34" s="57"/>
      <c r="G34" s="57"/>
      <c r="H34" s="57"/>
      <c r="I34" s="57"/>
      <c r="J34" s="57"/>
      <c r="K34" s="57"/>
      <c r="L34" s="57"/>
      <c r="M34" s="57"/>
      <c r="N34" s="57"/>
      <c r="O34" s="57">
        <f t="shared" ref="O34:AU34" si="2">COUNT(O3:O31)</f>
        <v>29</v>
      </c>
      <c r="P34" s="57">
        <f t="shared" si="2"/>
        <v>29</v>
      </c>
      <c r="Q34" s="57">
        <f t="shared" si="2"/>
        <v>29</v>
      </c>
      <c r="R34" s="57">
        <f t="shared" si="2"/>
        <v>29</v>
      </c>
      <c r="S34" s="57">
        <f t="shared" si="2"/>
        <v>29</v>
      </c>
      <c r="T34" s="57">
        <f t="shared" si="2"/>
        <v>29</v>
      </c>
      <c r="U34" s="57">
        <f t="shared" si="2"/>
        <v>29</v>
      </c>
      <c r="V34" s="57">
        <f t="shared" si="2"/>
        <v>29</v>
      </c>
      <c r="W34" s="57">
        <f t="shared" si="2"/>
        <v>29</v>
      </c>
      <c r="X34" s="57">
        <f t="shared" si="2"/>
        <v>29</v>
      </c>
      <c r="Y34" s="57">
        <f t="shared" si="2"/>
        <v>29</v>
      </c>
      <c r="Z34" s="57">
        <f t="shared" si="2"/>
        <v>29</v>
      </c>
      <c r="AA34" s="57">
        <f t="shared" si="2"/>
        <v>29</v>
      </c>
      <c r="AB34" s="57">
        <f t="shared" si="2"/>
        <v>29</v>
      </c>
      <c r="AC34" s="57">
        <f t="shared" si="2"/>
        <v>29</v>
      </c>
      <c r="AD34" s="57">
        <f t="shared" si="2"/>
        <v>29</v>
      </c>
      <c r="AE34" s="57">
        <f t="shared" si="2"/>
        <v>29</v>
      </c>
      <c r="AF34" s="57">
        <f t="shared" ref="AF34" si="3">COUNT(AF3:AF31)</f>
        <v>29</v>
      </c>
      <c r="AG34" s="57">
        <f t="shared" si="2"/>
        <v>29</v>
      </c>
      <c r="AH34" s="57">
        <f t="shared" si="2"/>
        <v>29</v>
      </c>
      <c r="AI34" s="57">
        <f t="shared" si="2"/>
        <v>29</v>
      </c>
      <c r="AJ34" s="57">
        <f t="shared" si="2"/>
        <v>29</v>
      </c>
      <c r="AK34" s="57">
        <f t="shared" si="2"/>
        <v>29</v>
      </c>
      <c r="AL34" s="57">
        <f t="shared" si="2"/>
        <v>29</v>
      </c>
      <c r="AM34" s="57">
        <f t="shared" si="2"/>
        <v>29</v>
      </c>
      <c r="AN34" s="57">
        <f t="shared" si="2"/>
        <v>29</v>
      </c>
      <c r="AO34" s="57">
        <f t="shared" si="2"/>
        <v>29</v>
      </c>
      <c r="AP34" s="57">
        <f t="shared" si="2"/>
        <v>29</v>
      </c>
      <c r="AQ34" s="57">
        <f t="shared" si="2"/>
        <v>29</v>
      </c>
      <c r="AR34" s="57">
        <f t="shared" si="2"/>
        <v>29</v>
      </c>
      <c r="AS34" s="57">
        <f t="shared" si="2"/>
        <v>29</v>
      </c>
      <c r="AT34" s="57">
        <f t="shared" si="2"/>
        <v>29</v>
      </c>
      <c r="AU34" s="57">
        <f t="shared" si="2"/>
        <v>29</v>
      </c>
      <c r="AV34" s="57"/>
      <c r="AW34" s="57"/>
      <c r="AX34" s="57"/>
      <c r="AY34" s="57"/>
      <c r="AZ34" s="57"/>
      <c r="BA34" s="57"/>
      <c r="BB34" s="57"/>
      <c r="BC34" s="57"/>
      <c r="BD34" s="57"/>
      <c r="BE34" s="57"/>
      <c r="BF34" s="57"/>
      <c r="BG34" s="57"/>
      <c r="BH34" s="57">
        <f>COUNT(BH3:BH31)</f>
        <v>29</v>
      </c>
      <c r="BI34" s="57">
        <f>COUNT(BI3:BI31)</f>
        <v>29</v>
      </c>
      <c r="BJ34" s="57">
        <f>COUNT(BJ3:BJ31)</f>
        <v>29</v>
      </c>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f t="shared" ref="CM34:CT34" si="4">COUNT(CM3:CM31)</f>
        <v>28</v>
      </c>
      <c r="CN34" s="57">
        <f t="shared" si="4"/>
        <v>28</v>
      </c>
      <c r="CO34" s="57">
        <f t="shared" si="4"/>
        <v>28</v>
      </c>
      <c r="CP34" s="57">
        <f t="shared" si="4"/>
        <v>28</v>
      </c>
      <c r="CQ34" s="57">
        <f t="shared" si="4"/>
        <v>28</v>
      </c>
      <c r="CR34" s="57">
        <f t="shared" si="4"/>
        <v>28</v>
      </c>
      <c r="CS34" s="57">
        <f t="shared" si="4"/>
        <v>28</v>
      </c>
      <c r="CT34" s="57">
        <f t="shared" si="4"/>
        <v>28</v>
      </c>
      <c r="CU34" s="57"/>
      <c r="CV34" s="59"/>
      <c r="CW34" s="57"/>
      <c r="CX34" s="57"/>
      <c r="CY34" s="57">
        <f t="shared" ref="CY34:DO34" si="5">COUNT(CY3:CY31)</f>
        <v>29</v>
      </c>
      <c r="CZ34" s="57">
        <f t="shared" si="5"/>
        <v>29</v>
      </c>
      <c r="DA34" s="57">
        <f t="shared" si="5"/>
        <v>29</v>
      </c>
      <c r="DB34" s="57">
        <f t="shared" si="5"/>
        <v>27</v>
      </c>
      <c r="DC34" s="57">
        <f t="shared" si="5"/>
        <v>29</v>
      </c>
      <c r="DD34" s="57">
        <f t="shared" si="5"/>
        <v>29</v>
      </c>
      <c r="DE34" s="57">
        <f t="shared" si="5"/>
        <v>29</v>
      </c>
      <c r="DF34" s="57">
        <f t="shared" si="5"/>
        <v>29</v>
      </c>
      <c r="DG34" s="57">
        <f t="shared" si="5"/>
        <v>29</v>
      </c>
      <c r="DH34" s="57">
        <f t="shared" si="5"/>
        <v>29</v>
      </c>
      <c r="DI34" s="57">
        <f t="shared" si="5"/>
        <v>29</v>
      </c>
      <c r="DJ34" s="57">
        <f t="shared" si="5"/>
        <v>28</v>
      </c>
      <c r="DK34" s="57">
        <f t="shared" si="5"/>
        <v>29</v>
      </c>
      <c r="DL34" s="57">
        <f t="shared" si="5"/>
        <v>29</v>
      </c>
      <c r="DM34" s="57">
        <f t="shared" si="5"/>
        <v>29</v>
      </c>
      <c r="DN34" s="57">
        <f t="shared" si="5"/>
        <v>29</v>
      </c>
      <c r="DO34" s="57">
        <f t="shared" si="5"/>
        <v>29</v>
      </c>
      <c r="DP34" s="57"/>
      <c r="DQ34" s="57"/>
      <c r="DR34" s="57"/>
      <c r="DS34" s="57"/>
      <c r="DT34" s="57"/>
      <c r="DU34" s="57"/>
      <c r="DV34" s="57"/>
      <c r="DW34" s="57"/>
      <c r="DX34" s="57"/>
      <c r="DY34" s="57"/>
      <c r="DZ34" s="57"/>
      <c r="EA34" s="57"/>
      <c r="EB34" s="57"/>
      <c r="EC34" s="57"/>
      <c r="ED34" s="57"/>
      <c r="EE34" s="57"/>
      <c r="EF34" s="57"/>
      <c r="EG34" s="57"/>
      <c r="EH34" s="57"/>
      <c r="EI34" s="57"/>
    </row>
    <row r="35" spans="1:139" x14ac:dyDescent="0.2">
      <c r="A35" s="57"/>
      <c r="B35" s="160" t="s">
        <v>1079</v>
      </c>
      <c r="C35" s="58"/>
      <c r="D35" s="57"/>
      <c r="E35" s="57"/>
      <c r="F35" s="57"/>
      <c r="G35" s="57"/>
      <c r="H35" s="57"/>
      <c r="I35" s="57"/>
      <c r="J35" s="57"/>
      <c r="K35" s="57"/>
      <c r="L35" s="57"/>
      <c r="M35" s="57"/>
      <c r="N35" s="57"/>
      <c r="O35" s="161">
        <f t="shared" ref="O35:AU35" si="6">MIN(O3:O31)</f>
        <v>15292</v>
      </c>
      <c r="P35" s="161">
        <f t="shared" si="6"/>
        <v>176808</v>
      </c>
      <c r="Q35" s="161">
        <f t="shared" si="6"/>
        <v>10404</v>
      </c>
      <c r="R35" s="164">
        <f t="shared" si="6"/>
        <v>609795</v>
      </c>
      <c r="S35" s="163">
        <f t="shared" si="6"/>
        <v>0</v>
      </c>
      <c r="T35" s="163">
        <f t="shared" si="6"/>
        <v>0</v>
      </c>
      <c r="U35" s="163">
        <f t="shared" si="6"/>
        <v>2.2469453512136028E-2</v>
      </c>
      <c r="V35" s="163">
        <f t="shared" si="6"/>
        <v>0</v>
      </c>
      <c r="W35" s="163">
        <f t="shared" si="6"/>
        <v>0</v>
      </c>
      <c r="X35" s="161">
        <f t="shared" si="6"/>
        <v>9</v>
      </c>
      <c r="Y35" s="163">
        <f t="shared" si="6"/>
        <v>0</v>
      </c>
      <c r="Z35" s="163">
        <f t="shared" si="6"/>
        <v>0</v>
      </c>
      <c r="AA35" s="163">
        <f t="shared" si="6"/>
        <v>0.27777777777777779</v>
      </c>
      <c r="AB35" s="163">
        <f t="shared" si="6"/>
        <v>0</v>
      </c>
      <c r="AC35" s="163">
        <f t="shared" si="6"/>
        <v>0</v>
      </c>
      <c r="AD35" s="163">
        <f t="shared" si="6"/>
        <v>0</v>
      </c>
      <c r="AE35" s="163">
        <f t="shared" si="6"/>
        <v>0</v>
      </c>
      <c r="AF35" s="163">
        <f t="shared" ref="AF35" si="7">MIN(AF3:AF31)</f>
        <v>0</v>
      </c>
      <c r="AG35" s="161">
        <f t="shared" si="6"/>
        <v>6</v>
      </c>
      <c r="AH35" s="163">
        <f t="shared" si="6"/>
        <v>0.17647058823529413</v>
      </c>
      <c r="AI35" s="161">
        <f t="shared" si="6"/>
        <v>1.1428571428571428</v>
      </c>
      <c r="AJ35" s="161">
        <f t="shared" si="6"/>
        <v>2.9122807017543861</v>
      </c>
      <c r="AK35" s="161">
        <f t="shared" si="6"/>
        <v>4.15625</v>
      </c>
      <c r="AL35" s="163">
        <f t="shared" si="6"/>
        <v>0.5957446808510638</v>
      </c>
      <c r="AM35" s="161">
        <f t="shared" si="6"/>
        <v>19000</v>
      </c>
      <c r="AN35" s="161">
        <f t="shared" si="6"/>
        <v>108000</v>
      </c>
      <c r="AO35" s="163">
        <f t="shared" si="6"/>
        <v>0.13386306122448979</v>
      </c>
      <c r="AP35" s="161">
        <f t="shared" si="6"/>
        <v>3</v>
      </c>
      <c r="AQ35" s="161">
        <f t="shared" si="6"/>
        <v>6.375</v>
      </c>
      <c r="AR35" s="163">
        <f t="shared" si="6"/>
        <v>0</v>
      </c>
      <c r="AS35" s="163">
        <f t="shared" si="6"/>
        <v>0</v>
      </c>
      <c r="AT35" s="163">
        <f t="shared" si="6"/>
        <v>0</v>
      </c>
      <c r="AU35" s="163">
        <f t="shared" si="6"/>
        <v>0</v>
      </c>
      <c r="AV35" s="57"/>
      <c r="AW35" s="57"/>
      <c r="AX35" s="57"/>
      <c r="AY35" s="57"/>
      <c r="AZ35" s="57"/>
      <c r="BA35" s="57"/>
      <c r="BB35" s="57"/>
      <c r="BC35" s="57"/>
      <c r="BD35" s="57"/>
      <c r="BE35" s="57"/>
      <c r="BF35" s="57"/>
      <c r="BG35" s="57"/>
      <c r="BH35" s="161">
        <f>MIN(BH3:BH31)</f>
        <v>45.000000000000007</v>
      </c>
      <c r="BI35" s="163">
        <f>MIN(BI3:BI31)</f>
        <v>0.2678571428571429</v>
      </c>
      <c r="BJ35" s="161">
        <f>MIN(BJ3:BJ31)</f>
        <v>9.0000000000000018</v>
      </c>
      <c r="BK35" s="161"/>
      <c r="BL35" s="161"/>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163">
        <f t="shared" ref="CM35:CT35" si="8">MIN(CM3:CM31)</f>
        <v>0</v>
      </c>
      <c r="CN35" s="163">
        <f t="shared" si="8"/>
        <v>0</v>
      </c>
      <c r="CO35" s="163">
        <f t="shared" si="8"/>
        <v>0</v>
      </c>
      <c r="CP35" s="163">
        <f t="shared" si="8"/>
        <v>0</v>
      </c>
      <c r="CQ35" s="163">
        <f t="shared" si="8"/>
        <v>0</v>
      </c>
      <c r="CR35" s="163">
        <f t="shared" si="8"/>
        <v>0</v>
      </c>
      <c r="CS35" s="163">
        <f t="shared" si="8"/>
        <v>0.05</v>
      </c>
      <c r="CT35" s="163">
        <f t="shared" si="8"/>
        <v>0</v>
      </c>
      <c r="CU35" s="57"/>
      <c r="CV35" s="59"/>
      <c r="CW35" s="57"/>
      <c r="CX35" s="57"/>
      <c r="CY35" s="163">
        <f t="shared" ref="CY35:DO35" si="9">MIN(CY3:CY31)</f>
        <v>0</v>
      </c>
      <c r="CZ35" s="161">
        <f t="shared" si="9"/>
        <v>0</v>
      </c>
      <c r="DA35" s="161">
        <f t="shared" si="9"/>
        <v>0</v>
      </c>
      <c r="DB35" s="161">
        <f t="shared" si="9"/>
        <v>0</v>
      </c>
      <c r="DC35" s="161">
        <f t="shared" si="9"/>
        <v>0</v>
      </c>
      <c r="DD35" s="161">
        <f t="shared" si="9"/>
        <v>0</v>
      </c>
      <c r="DE35" s="161">
        <f t="shared" si="9"/>
        <v>0</v>
      </c>
      <c r="DF35" s="161">
        <f t="shared" si="9"/>
        <v>0</v>
      </c>
      <c r="DG35" s="161">
        <f t="shared" si="9"/>
        <v>3</v>
      </c>
      <c r="DH35" s="161">
        <f t="shared" si="9"/>
        <v>0</v>
      </c>
      <c r="DI35" s="161">
        <f t="shared" si="9"/>
        <v>0</v>
      </c>
      <c r="DJ35" s="161">
        <f t="shared" si="9"/>
        <v>0</v>
      </c>
      <c r="DK35" s="161">
        <f t="shared" si="9"/>
        <v>0</v>
      </c>
      <c r="DL35" s="161">
        <f t="shared" si="9"/>
        <v>0</v>
      </c>
      <c r="DM35" s="161">
        <f t="shared" si="9"/>
        <v>0</v>
      </c>
      <c r="DN35" s="161">
        <f t="shared" si="9"/>
        <v>0</v>
      </c>
      <c r="DO35" s="161">
        <f t="shared" si="9"/>
        <v>0</v>
      </c>
      <c r="DP35" s="57"/>
      <c r="DQ35" s="57"/>
      <c r="DR35" s="57"/>
      <c r="DS35" s="57"/>
      <c r="DT35" s="57"/>
      <c r="DU35" s="57"/>
      <c r="DV35" s="57"/>
      <c r="DW35" s="57"/>
      <c r="DX35" s="57"/>
      <c r="DY35" s="57"/>
      <c r="DZ35" s="57"/>
      <c r="EA35" s="57"/>
      <c r="EB35" s="57"/>
      <c r="EC35" s="57"/>
      <c r="ED35" s="57"/>
      <c r="EE35" s="57"/>
      <c r="EF35" s="57"/>
      <c r="EG35" s="57"/>
      <c r="EH35" s="57"/>
      <c r="EI35" s="57"/>
    </row>
    <row r="36" spans="1:139" x14ac:dyDescent="0.2">
      <c r="A36" s="57"/>
      <c r="B36" s="160" t="s">
        <v>1082</v>
      </c>
      <c r="C36" s="58"/>
      <c r="D36" s="57"/>
      <c r="E36" s="57"/>
      <c r="F36" s="57"/>
      <c r="G36" s="57"/>
      <c r="H36" s="57"/>
      <c r="I36" s="57"/>
      <c r="J36" s="57"/>
      <c r="K36" s="57"/>
      <c r="L36" s="57"/>
      <c r="M36" s="57"/>
      <c r="N36" s="57"/>
      <c r="O36" s="161">
        <f>O33/O34</f>
        <v>168834.27586206896</v>
      </c>
      <c r="P36" s="161">
        <f>P33/P34</f>
        <v>786439.89655172417</v>
      </c>
      <c r="Q36" s="161">
        <f>Q33/Q34</f>
        <v>41811.413793103449</v>
      </c>
      <c r="R36" s="164">
        <f t="shared" ref="R36:X36" si="10">R33/R34</f>
        <v>2204136.5517241377</v>
      </c>
      <c r="S36" s="163">
        <f>AVERAGE(S3:S31)</f>
        <v>0.61007981127808941</v>
      </c>
      <c r="T36" s="163">
        <f>AVERAGE(T3:T31)</f>
        <v>7.0513399751178388E-2</v>
      </c>
      <c r="U36" s="163">
        <f>AVERAGE(U3:U31)</f>
        <v>0.17670442162100591</v>
      </c>
      <c r="V36" s="163">
        <f>AVERAGE(V3:V31)</f>
        <v>5.8701441436227611E-3</v>
      </c>
      <c r="W36" s="163">
        <f>AVERAGE(W3:W31)</f>
        <v>0.1363442221941171</v>
      </c>
      <c r="X36" s="161">
        <f t="shared" si="10"/>
        <v>39.827586206896555</v>
      </c>
      <c r="Y36" s="163">
        <f t="shared" ref="Y36:AE36" si="11">AVERAGE(Y3:Y31)</f>
        <v>0.14804581242942708</v>
      </c>
      <c r="Z36" s="163">
        <f t="shared" si="11"/>
        <v>9.6603021174081233E-2</v>
      </c>
      <c r="AA36" s="163">
        <f t="shared" si="11"/>
        <v>0.70770790295810881</v>
      </c>
      <c r="AB36" s="163">
        <f t="shared" si="11"/>
        <v>3.8076618189578949E-2</v>
      </c>
      <c r="AC36" s="163">
        <f t="shared" si="11"/>
        <v>0</v>
      </c>
      <c r="AD36" s="163">
        <f t="shared" si="11"/>
        <v>0</v>
      </c>
      <c r="AE36" s="163">
        <f t="shared" si="11"/>
        <v>9.5666452488041686E-3</v>
      </c>
      <c r="AF36" s="163">
        <f t="shared" ref="AF36" si="12">AVERAGE(AF3:AF31)</f>
        <v>0</v>
      </c>
      <c r="AG36" s="161">
        <f>AG33/AG34</f>
        <v>31.517241379310345</v>
      </c>
      <c r="AH36" s="163">
        <f>AVERAGE(AH3:AH31)</f>
        <v>0.86837085964722283</v>
      </c>
      <c r="AI36" s="161">
        <f>AVERAGE(AI3:AI31)</f>
        <v>1.9982584801915471</v>
      </c>
      <c r="AJ36" s="161">
        <f>AVERAGE(AJ3:AJ31)</f>
        <v>5.2998139802115398</v>
      </c>
      <c r="AK36" s="161">
        <f>AVERAGE(AK3:AK31)</f>
        <v>4.9262304131019654</v>
      </c>
      <c r="AL36" s="163">
        <f>AVERAGE(AL3:AL31)</f>
        <v>1.0793731019612538</v>
      </c>
      <c r="AM36" s="161">
        <f t="shared" ref="AM36:AN36" si="13">AM33/AM34</f>
        <v>101724.13793103448</v>
      </c>
      <c r="AN36" s="161">
        <f t="shared" si="13"/>
        <v>140896.55172413794</v>
      </c>
      <c r="AO36" s="163">
        <f t="shared" ref="AO36:AU36" si="14">AVERAGE(AO3:AO31)</f>
        <v>0.72865567558471611</v>
      </c>
      <c r="AP36" s="161">
        <f t="shared" si="14"/>
        <v>3.8712450026199829</v>
      </c>
      <c r="AQ36" s="161">
        <f t="shared" si="14"/>
        <v>13.615949035956831</v>
      </c>
      <c r="AR36" s="163">
        <f t="shared" si="14"/>
        <v>0.23470941535223641</v>
      </c>
      <c r="AS36" s="163">
        <f t="shared" si="14"/>
        <v>0.66939182808541309</v>
      </c>
      <c r="AT36" s="163">
        <f t="shared" si="14"/>
        <v>6.6203632057106457E-2</v>
      </c>
      <c r="AU36" s="163">
        <f t="shared" si="14"/>
        <v>2.969512450524385E-2</v>
      </c>
      <c r="AV36" s="57"/>
      <c r="AW36" s="57"/>
      <c r="AX36" s="57"/>
      <c r="AY36" s="57"/>
      <c r="AZ36" s="57"/>
      <c r="BA36" s="57"/>
      <c r="BB36" s="57"/>
      <c r="BC36" s="57"/>
      <c r="BD36" s="57"/>
      <c r="BE36" s="57"/>
      <c r="BF36" s="57"/>
      <c r="BG36" s="57"/>
      <c r="BH36" s="161">
        <f>AVERAGE(BH3:BH31)</f>
        <v>76.120689655172413</v>
      </c>
      <c r="BI36" s="163">
        <f>AVERAGE(BI3:BI31)</f>
        <v>0.45312396223316898</v>
      </c>
      <c r="BJ36" s="161">
        <f>AVERAGE(BJ3:BJ31)</f>
        <v>13.310344827586206</v>
      </c>
      <c r="BK36" s="161"/>
      <c r="BL36" s="161"/>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163">
        <f t="shared" ref="CM36:CT36" si="15">AVERAGE(CM3:CM31)</f>
        <v>0.22142857142857139</v>
      </c>
      <c r="CN36" s="163">
        <f t="shared" si="15"/>
        <v>0.01</v>
      </c>
      <c r="CO36" s="163">
        <f t="shared" si="15"/>
        <v>5.8571428571428587E-2</v>
      </c>
      <c r="CP36" s="163">
        <f t="shared" si="15"/>
        <v>4.6785714285714299E-2</v>
      </c>
      <c r="CQ36" s="163">
        <f t="shared" si="15"/>
        <v>0.10714285714285712</v>
      </c>
      <c r="CR36" s="163">
        <f t="shared" si="15"/>
        <v>0.12035714285714286</v>
      </c>
      <c r="CS36" s="163">
        <f t="shared" si="15"/>
        <v>0.38357142857142862</v>
      </c>
      <c r="CT36" s="163">
        <f t="shared" si="15"/>
        <v>5.2142857142857144E-2</v>
      </c>
      <c r="CU36" s="57"/>
      <c r="CV36" s="59"/>
      <c r="CW36" s="57"/>
      <c r="CX36" s="57"/>
      <c r="CY36" s="163">
        <f>AVERAGE(CY3:CY31)</f>
        <v>0.13275862068965516</v>
      </c>
      <c r="CZ36" s="162">
        <f t="shared" ref="CZ36:DO36" si="16">CZ33/CZ34</f>
        <v>2.103448275862069</v>
      </c>
      <c r="DA36" s="162">
        <f t="shared" si="16"/>
        <v>1.4137931034482758</v>
      </c>
      <c r="DB36" s="162">
        <f t="shared" si="16"/>
        <v>4.9259259259259256</v>
      </c>
      <c r="DC36" s="162">
        <f t="shared" si="16"/>
        <v>2.7931034482758621</v>
      </c>
      <c r="DD36" s="162">
        <f t="shared" si="16"/>
        <v>0</v>
      </c>
      <c r="DE36" s="162">
        <f t="shared" si="16"/>
        <v>0</v>
      </c>
      <c r="DF36" s="162">
        <f t="shared" si="16"/>
        <v>0.31034482758620691</v>
      </c>
      <c r="DG36" s="162">
        <f t="shared" si="16"/>
        <v>13</v>
      </c>
      <c r="DH36" s="162">
        <f t="shared" si="16"/>
        <v>1.7241379310344827</v>
      </c>
      <c r="DI36" s="162">
        <f t="shared" si="16"/>
        <v>1.2068965517241379</v>
      </c>
      <c r="DJ36" s="162">
        <f t="shared" si="16"/>
        <v>4.6785714285714288</v>
      </c>
      <c r="DK36" s="162">
        <f t="shared" si="16"/>
        <v>2.4482758620689653</v>
      </c>
      <c r="DL36" s="162">
        <f t="shared" si="16"/>
        <v>0</v>
      </c>
      <c r="DM36" s="162">
        <f t="shared" si="16"/>
        <v>0</v>
      </c>
      <c r="DN36" s="162">
        <f t="shared" si="16"/>
        <v>0.13793103448275862</v>
      </c>
      <c r="DO36" s="162">
        <f t="shared" si="16"/>
        <v>10.931034482758621</v>
      </c>
      <c r="DP36" s="57"/>
      <c r="DQ36" s="57"/>
      <c r="DR36" s="57"/>
      <c r="DS36" s="57"/>
      <c r="DT36" s="57"/>
      <c r="DU36" s="57"/>
      <c r="DV36" s="57"/>
      <c r="DW36" s="57"/>
      <c r="DX36" s="57"/>
      <c r="DY36" s="57"/>
      <c r="DZ36" s="57"/>
      <c r="EA36" s="57"/>
      <c r="EB36" s="57"/>
      <c r="EC36" s="57"/>
      <c r="ED36" s="57"/>
      <c r="EE36" s="57"/>
      <c r="EF36" s="57"/>
      <c r="EG36" s="57"/>
      <c r="EH36" s="57"/>
      <c r="EI36" s="57"/>
    </row>
    <row r="37" spans="1:139" x14ac:dyDescent="0.2">
      <c r="A37" s="57"/>
      <c r="B37" s="160" t="s">
        <v>1080</v>
      </c>
      <c r="C37" s="58"/>
      <c r="D37" s="57"/>
      <c r="E37" s="57"/>
      <c r="F37" s="57"/>
      <c r="G37" s="57"/>
      <c r="H37" s="57"/>
      <c r="I37" s="57"/>
      <c r="J37" s="57"/>
      <c r="K37" s="57"/>
      <c r="L37" s="57"/>
      <c r="M37" s="57"/>
      <c r="N37" s="57"/>
      <c r="O37" s="161">
        <f t="shared" ref="O37:AU37" si="17">MAX(O3:O31)</f>
        <v>993937</v>
      </c>
      <c r="P37" s="161">
        <f t="shared" si="17"/>
        <v>1968445</v>
      </c>
      <c r="Q37" s="161">
        <f t="shared" si="17"/>
        <v>126491</v>
      </c>
      <c r="R37" s="164">
        <f t="shared" si="17"/>
        <v>5855931</v>
      </c>
      <c r="S37" s="163">
        <f t="shared" si="17"/>
        <v>0.85696737421383651</v>
      </c>
      <c r="T37" s="163">
        <f t="shared" si="17"/>
        <v>0.3107685386784792</v>
      </c>
      <c r="U37" s="163">
        <f t="shared" si="17"/>
        <v>0.3523170648885301</v>
      </c>
      <c r="V37" s="163">
        <f t="shared" si="17"/>
        <v>8.2858297851540572E-2</v>
      </c>
      <c r="W37" s="163">
        <f t="shared" si="17"/>
        <v>0.94373084179606304</v>
      </c>
      <c r="X37" s="161">
        <f t="shared" si="17"/>
        <v>118</v>
      </c>
      <c r="Y37" s="163">
        <f t="shared" si="17"/>
        <v>0.66666666666666663</v>
      </c>
      <c r="Z37" s="163">
        <f t="shared" si="17"/>
        <v>0.66666666666666663</v>
      </c>
      <c r="AA37" s="163">
        <f t="shared" si="17"/>
        <v>1</v>
      </c>
      <c r="AB37" s="163">
        <f t="shared" si="17"/>
        <v>0.52380952380952384</v>
      </c>
      <c r="AC37" s="163">
        <f t="shared" si="17"/>
        <v>0</v>
      </c>
      <c r="AD37" s="163">
        <f t="shared" si="17"/>
        <v>0</v>
      </c>
      <c r="AE37" s="163">
        <f t="shared" si="17"/>
        <v>0.19047619047619047</v>
      </c>
      <c r="AF37" s="163">
        <f t="shared" ref="AF37" si="18">MAX(AF3:AF31)</f>
        <v>0</v>
      </c>
      <c r="AG37" s="161">
        <f t="shared" si="17"/>
        <v>96</v>
      </c>
      <c r="AH37" s="163">
        <f t="shared" si="17"/>
        <v>1</v>
      </c>
      <c r="AI37" s="161">
        <f t="shared" si="17"/>
        <v>3</v>
      </c>
      <c r="AJ37" s="161">
        <f t="shared" si="17"/>
        <v>10.130434782608695</v>
      </c>
      <c r="AK37" s="161">
        <f t="shared" si="17"/>
        <v>6.4285714285714288</v>
      </c>
      <c r="AL37" s="163">
        <f t="shared" si="17"/>
        <v>2.0803571428571428</v>
      </c>
      <c r="AM37" s="161">
        <f t="shared" si="17"/>
        <v>197000</v>
      </c>
      <c r="AN37" s="161">
        <f t="shared" si="17"/>
        <v>194000</v>
      </c>
      <c r="AO37" s="163">
        <f t="shared" si="17"/>
        <v>1.5358337931034483</v>
      </c>
      <c r="AP37" s="161">
        <f t="shared" si="17"/>
        <v>4.7352941176470589</v>
      </c>
      <c r="AQ37" s="161">
        <f t="shared" si="17"/>
        <v>26.75</v>
      </c>
      <c r="AR37" s="163">
        <f t="shared" si="17"/>
        <v>0.9</v>
      </c>
      <c r="AS37" s="163">
        <f t="shared" si="17"/>
        <v>1</v>
      </c>
      <c r="AT37" s="163">
        <f t="shared" si="17"/>
        <v>0.55882352941176472</v>
      </c>
      <c r="AU37" s="163">
        <f t="shared" si="17"/>
        <v>0.40909090909090912</v>
      </c>
      <c r="AV37" s="57"/>
      <c r="AW37" s="57"/>
      <c r="AX37" s="57"/>
      <c r="AY37" s="57"/>
      <c r="AZ37" s="57"/>
      <c r="BA37" s="57"/>
      <c r="BB37" s="57"/>
      <c r="BC37" s="57"/>
      <c r="BD37" s="57"/>
      <c r="BE37" s="57"/>
      <c r="BF37" s="57"/>
      <c r="BG37" s="57"/>
      <c r="BH37" s="161">
        <f>MAX(BH3:BH31)</f>
        <v>133</v>
      </c>
      <c r="BI37" s="163">
        <f>MAX(BI3:BI31)</f>
        <v>0.79</v>
      </c>
      <c r="BJ37" s="161">
        <f>MAX(BJ3:BJ31)</f>
        <v>19</v>
      </c>
      <c r="BK37" s="161"/>
      <c r="BL37" s="161"/>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163">
        <f t="shared" ref="CM37:CT37" si="19">MAX(CM3:CM31)</f>
        <v>0.7</v>
      </c>
      <c r="CN37" s="163">
        <f t="shared" si="19"/>
        <v>0.2</v>
      </c>
      <c r="CO37" s="163">
        <f t="shared" si="19"/>
        <v>0.35</v>
      </c>
      <c r="CP37" s="163">
        <f t="shared" si="19"/>
        <v>0.28000000000000003</v>
      </c>
      <c r="CQ37" s="163">
        <f t="shared" si="19"/>
        <v>0.37</v>
      </c>
      <c r="CR37" s="163">
        <f t="shared" si="19"/>
        <v>0.25</v>
      </c>
      <c r="CS37" s="163">
        <f t="shared" si="19"/>
        <v>0.9</v>
      </c>
      <c r="CT37" s="163">
        <f t="shared" si="19"/>
        <v>0.4</v>
      </c>
      <c r="CU37" s="57"/>
      <c r="CV37" s="59"/>
      <c r="CW37" s="57"/>
      <c r="CX37" s="57"/>
      <c r="CY37" s="163">
        <f t="shared" ref="CY37:DO37" si="20">MAX(CY3:CY31)</f>
        <v>0.25</v>
      </c>
      <c r="CZ37" s="161">
        <f t="shared" si="20"/>
        <v>6</v>
      </c>
      <c r="DA37" s="161">
        <f t="shared" si="20"/>
        <v>13</v>
      </c>
      <c r="DB37" s="161">
        <f t="shared" si="20"/>
        <v>15</v>
      </c>
      <c r="DC37" s="161">
        <f t="shared" si="20"/>
        <v>23</v>
      </c>
      <c r="DD37" s="161">
        <f t="shared" si="20"/>
        <v>0</v>
      </c>
      <c r="DE37" s="161">
        <f t="shared" si="20"/>
        <v>0</v>
      </c>
      <c r="DF37" s="161">
        <f t="shared" si="20"/>
        <v>4</v>
      </c>
      <c r="DG37" s="161">
        <f t="shared" si="20"/>
        <v>30</v>
      </c>
      <c r="DH37" s="161">
        <f t="shared" si="20"/>
        <v>8</v>
      </c>
      <c r="DI37" s="161">
        <f t="shared" si="20"/>
        <v>12</v>
      </c>
      <c r="DJ37" s="161">
        <f t="shared" si="20"/>
        <v>14</v>
      </c>
      <c r="DK37" s="161">
        <f t="shared" si="20"/>
        <v>15</v>
      </c>
      <c r="DL37" s="161">
        <f t="shared" si="20"/>
        <v>0</v>
      </c>
      <c r="DM37" s="161">
        <f t="shared" si="20"/>
        <v>0</v>
      </c>
      <c r="DN37" s="161">
        <f t="shared" si="20"/>
        <v>4</v>
      </c>
      <c r="DO37" s="161">
        <f t="shared" si="20"/>
        <v>26</v>
      </c>
      <c r="DP37" s="57"/>
      <c r="DQ37" s="57"/>
      <c r="DR37" s="57"/>
      <c r="DS37" s="57"/>
      <c r="DT37" s="57"/>
      <c r="DU37" s="57"/>
      <c r="DV37" s="57"/>
      <c r="DW37" s="57"/>
      <c r="DX37" s="57"/>
      <c r="DY37" s="57"/>
      <c r="DZ37" s="57"/>
      <c r="EA37" s="57"/>
      <c r="EB37" s="57"/>
      <c r="EC37" s="57"/>
      <c r="ED37" s="57"/>
      <c r="EE37" s="57"/>
      <c r="EF37" s="57"/>
      <c r="EG37" s="57"/>
      <c r="EH37" s="57"/>
      <c r="EI37" s="57"/>
    </row>
  </sheetData>
  <sortState ref="A3:EI30">
    <sortCondition ref="B3:B30"/>
  </sortState>
  <mergeCells count="17">
    <mergeCell ref="CW1:CX1"/>
    <mergeCell ref="CZ1:DG1"/>
    <mergeCell ref="DH1:DO1"/>
    <mergeCell ref="DP1:EB1"/>
    <mergeCell ref="EC1:EF1"/>
    <mergeCell ref="CU1:CV1"/>
    <mergeCell ref="O1:X1"/>
    <mergeCell ref="AG1:AI1"/>
    <mergeCell ref="AJ1:AQ1"/>
    <mergeCell ref="AR1:AU1"/>
    <mergeCell ref="AV1:BE1"/>
    <mergeCell ref="BG1:BR1"/>
    <mergeCell ref="BS1:CB1"/>
    <mergeCell ref="CC1:CD1"/>
    <mergeCell ref="CE1:CK1"/>
    <mergeCell ref="CM1:CT1"/>
    <mergeCell ref="Y1:AF1"/>
  </mergeCells>
  <hyperlinks>
    <hyperlink ref="E21"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I79"/>
  <sheetViews>
    <sheetView workbookViewId="0">
      <pane xSplit="2" ySplit="2" topLeftCell="C3" activePane="bottomRight" state="frozen"/>
      <selection pane="topRight" activeCell="C1" sqref="C1"/>
      <selection pane="bottomLeft" activeCell="A3" sqref="A3"/>
      <selection pane="bottomRight"/>
    </sheetView>
  </sheetViews>
  <sheetFormatPr defaultColWidth="8.85546875" defaultRowHeight="11.25" x14ac:dyDescent="0.2"/>
  <cols>
    <col min="1" max="1" width="3.140625" style="13" bestFit="1" customWidth="1"/>
    <col min="2" max="2" width="36.42578125" style="13" customWidth="1"/>
    <col min="3" max="3" width="17.5703125" style="14" customWidth="1"/>
    <col min="4" max="8" width="10.7109375" style="13" customWidth="1"/>
    <col min="9" max="9" width="9.5703125" style="13" bestFit="1" customWidth="1"/>
    <col min="10" max="10" width="7.85546875" style="13" bestFit="1" customWidth="1"/>
    <col min="11" max="13" width="6.42578125" style="13" bestFit="1" customWidth="1"/>
    <col min="14" max="14" width="6.5703125" style="13" bestFit="1" customWidth="1"/>
    <col min="15" max="15" width="9.5703125" style="13" bestFit="1" customWidth="1"/>
    <col min="16" max="16" width="7.7109375" style="13" bestFit="1" customWidth="1"/>
    <col min="17" max="17" width="6.85546875" style="13" bestFit="1" customWidth="1"/>
    <col min="18" max="18" width="11.7109375" style="13" customWidth="1"/>
    <col min="19" max="20" width="9.7109375" style="13" bestFit="1" customWidth="1"/>
    <col min="21" max="21" width="9.85546875" style="13" bestFit="1" customWidth="1"/>
    <col min="22" max="22" width="9.7109375" style="13" bestFit="1" customWidth="1"/>
    <col min="23" max="23" width="15.7109375" style="13" bestFit="1" customWidth="1"/>
    <col min="24" max="24" width="6.140625" style="13" bestFit="1" customWidth="1"/>
    <col min="25" max="25" width="6.28515625" style="13" bestFit="1" customWidth="1"/>
    <col min="26" max="26" width="7.28515625" style="13" customWidth="1"/>
    <col min="27" max="27" width="6.85546875" style="13" bestFit="1" customWidth="1"/>
    <col min="28" max="28" width="10" style="13" bestFit="1" customWidth="1"/>
    <col min="29" max="29" width="6.7109375" style="13" bestFit="1" customWidth="1"/>
    <col min="30" max="30" width="8.7109375" style="13" bestFit="1" customWidth="1"/>
    <col min="31" max="31" width="6.140625" style="13" bestFit="1" customWidth="1"/>
    <col min="32" max="32" width="6.140625" style="13" customWidth="1"/>
    <col min="33" max="33" width="11.28515625" style="13" bestFit="1" customWidth="1"/>
    <col min="34" max="34" width="9" style="13" bestFit="1" customWidth="1"/>
    <col min="35" max="35" width="14.28515625" style="13" bestFit="1" customWidth="1"/>
    <col min="36" max="37" width="8.42578125" style="13" bestFit="1" customWidth="1"/>
    <col min="38" max="38" width="9" style="13" bestFit="1" customWidth="1"/>
    <col min="39" max="39" width="11" style="13" bestFit="1" customWidth="1"/>
    <col min="40" max="40" width="13.28515625" style="13" bestFit="1" customWidth="1"/>
    <col min="41" max="41" width="10.7109375" style="13" bestFit="1" customWidth="1"/>
    <col min="42" max="42" width="11.42578125" style="13" bestFit="1" customWidth="1"/>
    <col min="43" max="43" width="8.28515625" style="13" bestFit="1" customWidth="1"/>
    <col min="44" max="45" width="9" style="13" bestFit="1" customWidth="1"/>
    <col min="46" max="46" width="14.28515625" style="13" bestFit="1" customWidth="1"/>
    <col min="47" max="47" width="9" style="13" bestFit="1" customWidth="1"/>
    <col min="48" max="48" width="5.5703125" style="13" bestFit="1" customWidth="1"/>
    <col min="49" max="49" width="5.28515625" style="13" bestFit="1" customWidth="1"/>
    <col min="50" max="50" width="7.5703125" style="13" customWidth="1"/>
    <col min="51" max="52" width="7.7109375" style="13" bestFit="1" customWidth="1"/>
    <col min="53" max="53" width="8.5703125" style="13" bestFit="1" customWidth="1"/>
    <col min="54" max="54" width="8.140625" style="13" bestFit="1" customWidth="1"/>
    <col min="55" max="55" width="12.7109375" style="13" bestFit="1" customWidth="1"/>
    <col min="56" max="56" width="6.42578125" style="13" bestFit="1" customWidth="1"/>
    <col min="57" max="57" width="8.85546875" style="13" customWidth="1"/>
    <col min="58" max="58" width="11.7109375" style="13" customWidth="1"/>
    <col min="59" max="59" width="16.28515625" style="13" customWidth="1"/>
    <col min="60" max="60" width="9" style="13" bestFit="1" customWidth="1"/>
    <col min="61" max="61" width="10.28515625" style="13" bestFit="1" customWidth="1"/>
    <col min="62" max="62" width="8.7109375" style="13" bestFit="1" customWidth="1"/>
    <col min="63" max="63" width="7" style="13" customWidth="1"/>
    <col min="64" max="67" width="7" style="13" bestFit="1" customWidth="1"/>
    <col min="68" max="68" width="7.5703125" style="13" customWidth="1"/>
    <col min="69" max="70" width="7" style="13" bestFit="1" customWidth="1"/>
    <col min="71" max="71" width="7.42578125" style="13" bestFit="1" customWidth="1"/>
    <col min="72" max="72" width="7.7109375" style="13" customWidth="1"/>
    <col min="73" max="73" width="9.5703125" style="13" customWidth="1"/>
    <col min="74" max="74" width="7.28515625" style="13" customWidth="1"/>
    <col min="75" max="75" width="8.85546875" style="13" customWidth="1"/>
    <col min="76" max="76" width="6.85546875" style="13" customWidth="1"/>
    <col min="77" max="77" width="8.42578125" style="13" customWidth="1"/>
    <col min="78" max="78" width="7.7109375" style="13" customWidth="1"/>
    <col min="79" max="79" width="8.85546875" style="13" customWidth="1"/>
    <col min="80" max="80" width="10" style="13" customWidth="1"/>
    <col min="81" max="81" width="16.7109375" style="13" customWidth="1"/>
    <col min="82" max="82" width="17.7109375" style="13" customWidth="1"/>
    <col min="83" max="83" width="11.7109375" style="13" customWidth="1"/>
    <col min="84" max="84" width="13.7109375" style="13" customWidth="1"/>
    <col min="85" max="85" width="10.28515625" style="13" customWidth="1"/>
    <col min="86" max="86" width="12.5703125" style="13" customWidth="1"/>
    <col min="87" max="87" width="8.85546875" style="13" customWidth="1"/>
    <col min="88" max="88" width="11" style="13" customWidth="1"/>
    <col min="89" max="89" width="10.28515625" style="13" customWidth="1"/>
    <col min="90" max="90" width="9" style="13" customWidth="1"/>
    <col min="91" max="91" width="5.5703125" style="13" customWidth="1"/>
    <col min="92" max="92" width="11.85546875" style="13" customWidth="1"/>
    <col min="93" max="93" width="5.85546875" style="13" customWidth="1"/>
    <col min="94" max="94" width="10.7109375" style="13" customWidth="1"/>
    <col min="95" max="95" width="11.42578125" style="13" customWidth="1"/>
    <col min="96" max="96" width="7.28515625" style="13" customWidth="1"/>
    <col min="97" max="97" width="7.7109375" style="13" customWidth="1"/>
    <col min="98" max="98" width="4.42578125" style="13" customWidth="1"/>
    <col min="99" max="99" width="9.28515625" style="13" customWidth="1"/>
    <col min="100" max="100" width="12.5703125" style="28" customWidth="1"/>
    <col min="101" max="101" width="8.140625" style="13" customWidth="1"/>
    <col min="102" max="102" width="18.5703125" style="13" customWidth="1"/>
    <col min="103" max="103" width="11.5703125" style="13" customWidth="1"/>
    <col min="104" max="106" width="9" style="13" customWidth="1"/>
    <col min="107" max="107" width="11.85546875" style="13" customWidth="1"/>
    <col min="108" max="108" width="8.42578125" style="13" customWidth="1"/>
    <col min="109" max="110" width="9" style="13" customWidth="1"/>
    <col min="111" max="111" width="13.42578125" style="13" customWidth="1"/>
    <col min="112" max="112" width="6.85546875" style="13" customWidth="1"/>
    <col min="113" max="113" width="7.5703125" style="13" customWidth="1"/>
    <col min="114" max="114" width="7" style="13" customWidth="1"/>
    <col min="115" max="115" width="10.28515625" style="13" customWidth="1"/>
    <col min="116" max="116" width="6.85546875" style="13" customWidth="1"/>
    <col min="117" max="117" width="9" style="13" customWidth="1"/>
    <col min="118" max="118" width="7.28515625" style="13" customWidth="1"/>
    <col min="119" max="119" width="12.85546875" style="13" customWidth="1"/>
    <col min="120" max="120" width="8.85546875" style="13" customWidth="1"/>
    <col min="121" max="121" width="13.42578125" style="13" customWidth="1"/>
    <col min="122" max="122" width="7.42578125" style="13" customWidth="1"/>
    <col min="123" max="123" width="6.5703125" style="13" customWidth="1"/>
    <col min="124" max="124" width="7.7109375" style="13" customWidth="1"/>
    <col min="125" max="125" width="8.85546875" style="13" customWidth="1"/>
    <col min="126" max="126" width="8.28515625" style="13" customWidth="1"/>
    <col min="127" max="127" width="7.7109375" style="13" customWidth="1"/>
    <col min="128" max="128" width="7.28515625" style="13" customWidth="1"/>
    <col min="129" max="130" width="7.85546875" style="13" customWidth="1"/>
    <col min="131" max="132" width="8.85546875" style="13" customWidth="1"/>
    <col min="133" max="133" width="5" style="13" customWidth="1"/>
    <col min="134" max="134" width="11.7109375" style="13" customWidth="1"/>
    <col min="135" max="135" width="10.42578125" style="13" customWidth="1"/>
    <col min="136" max="136" width="4.7109375" style="13" customWidth="1"/>
    <col min="137" max="137" width="42.5703125" style="13" customWidth="1"/>
    <col min="138" max="138" width="41" style="13" customWidth="1"/>
    <col min="139" max="139" width="2.7109375" style="13" customWidth="1"/>
    <col min="140" max="16384" width="8.85546875" style="13"/>
  </cols>
  <sheetData>
    <row r="1" spans="1:139" s="1" customFormat="1" ht="10.15" customHeight="1" x14ac:dyDescent="0.2">
      <c r="A1" s="55"/>
      <c r="B1" s="56"/>
      <c r="C1" s="56"/>
      <c r="D1" s="56"/>
      <c r="E1" s="56"/>
      <c r="F1" s="56"/>
      <c r="G1" s="56"/>
      <c r="H1" s="56"/>
      <c r="I1" s="56"/>
      <c r="J1" s="56"/>
      <c r="K1" s="56"/>
      <c r="L1" s="56"/>
      <c r="M1" s="56"/>
      <c r="N1" s="56"/>
      <c r="O1" s="240" t="s">
        <v>1013</v>
      </c>
      <c r="P1" s="240"/>
      <c r="Q1" s="240"/>
      <c r="R1" s="240"/>
      <c r="S1" s="240"/>
      <c r="T1" s="240"/>
      <c r="U1" s="240"/>
      <c r="V1" s="240"/>
      <c r="W1" s="240"/>
      <c r="X1" s="240"/>
      <c r="Y1" s="248" t="s">
        <v>1011</v>
      </c>
      <c r="Z1" s="249"/>
      <c r="AA1" s="249"/>
      <c r="AB1" s="249"/>
      <c r="AC1" s="249"/>
      <c r="AD1" s="249"/>
      <c r="AE1" s="249"/>
      <c r="AF1" s="250"/>
      <c r="AG1" s="239" t="s">
        <v>1010</v>
      </c>
      <c r="AH1" s="239"/>
      <c r="AI1" s="239"/>
      <c r="AJ1" s="243" t="s">
        <v>1009</v>
      </c>
      <c r="AK1" s="244"/>
      <c r="AL1" s="244"/>
      <c r="AM1" s="244"/>
      <c r="AN1" s="244"/>
      <c r="AO1" s="244"/>
      <c r="AP1" s="244"/>
      <c r="AQ1" s="244"/>
      <c r="AR1" s="245" t="s">
        <v>1008</v>
      </c>
      <c r="AS1" s="246"/>
      <c r="AT1" s="246"/>
      <c r="AU1" s="247"/>
      <c r="AV1" s="241" t="s">
        <v>1007</v>
      </c>
      <c r="AW1" s="241"/>
      <c r="AX1" s="241"/>
      <c r="AY1" s="241"/>
      <c r="AZ1" s="241"/>
      <c r="BA1" s="241"/>
      <c r="BB1" s="241"/>
      <c r="BC1" s="241"/>
      <c r="BD1" s="241"/>
      <c r="BE1" s="241"/>
      <c r="BF1" s="62"/>
      <c r="BG1" s="254" t="s">
        <v>1006</v>
      </c>
      <c r="BH1" s="255"/>
      <c r="BI1" s="255"/>
      <c r="BJ1" s="255"/>
      <c r="BK1" s="255"/>
      <c r="BL1" s="255"/>
      <c r="BM1" s="255"/>
      <c r="BN1" s="255"/>
      <c r="BO1" s="255"/>
      <c r="BP1" s="255"/>
      <c r="BQ1" s="255"/>
      <c r="BR1" s="256"/>
      <c r="BS1" s="242" t="s">
        <v>1014</v>
      </c>
      <c r="BT1" s="242"/>
      <c r="BU1" s="242"/>
      <c r="BV1" s="242"/>
      <c r="BW1" s="242"/>
      <c r="BX1" s="242"/>
      <c r="BY1" s="242"/>
      <c r="BZ1" s="242"/>
      <c r="CA1" s="242"/>
      <c r="CB1" s="242"/>
      <c r="CC1" s="258" t="s">
        <v>1015</v>
      </c>
      <c r="CD1" s="258"/>
      <c r="CE1" s="253" t="s">
        <v>1016</v>
      </c>
      <c r="CF1" s="253"/>
      <c r="CG1" s="253"/>
      <c r="CH1" s="253"/>
      <c r="CI1" s="253"/>
      <c r="CJ1" s="253"/>
      <c r="CK1" s="253"/>
      <c r="CL1" s="62"/>
      <c r="CM1" s="258" t="s">
        <v>1017</v>
      </c>
      <c r="CN1" s="258"/>
      <c r="CO1" s="258"/>
      <c r="CP1" s="258"/>
      <c r="CQ1" s="258"/>
      <c r="CR1" s="258"/>
      <c r="CS1" s="258"/>
      <c r="CT1" s="258"/>
      <c r="CU1" s="242" t="s">
        <v>1018</v>
      </c>
      <c r="CV1" s="242"/>
      <c r="CW1" s="257" t="s">
        <v>1019</v>
      </c>
      <c r="CX1" s="257"/>
      <c r="CY1" s="25" t="s">
        <v>1020</v>
      </c>
      <c r="CZ1" s="251" t="s">
        <v>1021</v>
      </c>
      <c r="DA1" s="251"/>
      <c r="DB1" s="251"/>
      <c r="DC1" s="251"/>
      <c r="DD1" s="251"/>
      <c r="DE1" s="251"/>
      <c r="DF1" s="251"/>
      <c r="DG1" s="251"/>
      <c r="DH1" s="252" t="s">
        <v>1022</v>
      </c>
      <c r="DI1" s="252"/>
      <c r="DJ1" s="252"/>
      <c r="DK1" s="252"/>
      <c r="DL1" s="252"/>
      <c r="DM1" s="252"/>
      <c r="DN1" s="252"/>
      <c r="DO1" s="252"/>
      <c r="DP1" s="253" t="s">
        <v>1023</v>
      </c>
      <c r="DQ1" s="253"/>
      <c r="DR1" s="253"/>
      <c r="DS1" s="253"/>
      <c r="DT1" s="253"/>
      <c r="DU1" s="253"/>
      <c r="DV1" s="253"/>
      <c r="DW1" s="253"/>
      <c r="DX1" s="253"/>
      <c r="DY1" s="253"/>
      <c r="DZ1" s="253"/>
      <c r="EA1" s="253"/>
      <c r="EB1" s="253"/>
      <c r="EC1" s="239" t="s">
        <v>1024</v>
      </c>
      <c r="ED1" s="239"/>
      <c r="EE1" s="239"/>
      <c r="EF1" s="239"/>
      <c r="EG1" s="60"/>
      <c r="EH1" s="61"/>
      <c r="EI1" s="55"/>
    </row>
    <row r="2" spans="1:139" s="1" customFormat="1" ht="34.9" customHeight="1" x14ac:dyDescent="0.2">
      <c r="A2" s="55"/>
      <c r="B2" s="113" t="s">
        <v>850</v>
      </c>
      <c r="C2" s="113" t="s">
        <v>849</v>
      </c>
      <c r="D2" s="113" t="s">
        <v>732</v>
      </c>
      <c r="E2" s="113" t="s">
        <v>733</v>
      </c>
      <c r="F2" s="113" t="s">
        <v>734</v>
      </c>
      <c r="G2" s="113" t="s">
        <v>735</v>
      </c>
      <c r="H2" s="113" t="s">
        <v>736</v>
      </c>
      <c r="I2" s="114" t="s">
        <v>560</v>
      </c>
      <c r="J2" s="114" t="s">
        <v>521</v>
      </c>
      <c r="K2" s="114" t="s">
        <v>737</v>
      </c>
      <c r="L2" s="114" t="s">
        <v>738</v>
      </c>
      <c r="M2" s="114" t="s">
        <v>739</v>
      </c>
      <c r="N2" s="156" t="s">
        <v>740</v>
      </c>
      <c r="O2" s="115" t="s">
        <v>1012</v>
      </c>
      <c r="P2" s="115" t="s">
        <v>752</v>
      </c>
      <c r="Q2" s="115" t="s">
        <v>753</v>
      </c>
      <c r="R2" s="115" t="s">
        <v>754</v>
      </c>
      <c r="S2" s="115" t="s">
        <v>757</v>
      </c>
      <c r="T2" s="115" t="s">
        <v>755</v>
      </c>
      <c r="U2" s="115" t="s">
        <v>756</v>
      </c>
      <c r="V2" s="115" t="s">
        <v>758</v>
      </c>
      <c r="W2" s="115" t="s">
        <v>759</v>
      </c>
      <c r="X2" s="115" t="s">
        <v>982</v>
      </c>
      <c r="Y2" s="117" t="s">
        <v>833</v>
      </c>
      <c r="Z2" s="117" t="s">
        <v>835</v>
      </c>
      <c r="AA2" s="117" t="s">
        <v>836</v>
      </c>
      <c r="AB2" s="117" t="s">
        <v>834</v>
      </c>
      <c r="AC2" s="117" t="s">
        <v>977</v>
      </c>
      <c r="AD2" s="117" t="s">
        <v>837</v>
      </c>
      <c r="AE2" s="117" t="s">
        <v>838</v>
      </c>
      <c r="AF2" s="117" t="s">
        <v>1170</v>
      </c>
      <c r="AG2" s="114" t="s">
        <v>522</v>
      </c>
      <c r="AH2" s="114" t="s">
        <v>741</v>
      </c>
      <c r="AI2" s="114" t="s">
        <v>742</v>
      </c>
      <c r="AJ2" s="118" t="s">
        <v>743</v>
      </c>
      <c r="AK2" s="118" t="s">
        <v>744</v>
      </c>
      <c r="AL2" s="118" t="s">
        <v>730</v>
      </c>
      <c r="AM2" s="118" t="s">
        <v>745</v>
      </c>
      <c r="AN2" s="118" t="s">
        <v>746</v>
      </c>
      <c r="AO2" s="118" t="s">
        <v>731</v>
      </c>
      <c r="AP2" s="118" t="s">
        <v>747</v>
      </c>
      <c r="AQ2" s="118" t="s">
        <v>523</v>
      </c>
      <c r="AR2" s="114" t="s">
        <v>748</v>
      </c>
      <c r="AS2" s="114" t="s">
        <v>749</v>
      </c>
      <c r="AT2" s="114" t="s">
        <v>751</v>
      </c>
      <c r="AU2" s="114" t="s">
        <v>750</v>
      </c>
      <c r="AV2" s="119" t="s">
        <v>524</v>
      </c>
      <c r="AW2" s="119" t="s">
        <v>525</v>
      </c>
      <c r="AX2" s="119" t="s">
        <v>526</v>
      </c>
      <c r="AY2" s="119" t="s">
        <v>527</v>
      </c>
      <c r="AZ2" s="119" t="s">
        <v>528</v>
      </c>
      <c r="BA2" s="119" t="s">
        <v>529</v>
      </c>
      <c r="BB2" s="119" t="s">
        <v>530</v>
      </c>
      <c r="BC2" s="119" t="s">
        <v>763</v>
      </c>
      <c r="BD2" s="119" t="s">
        <v>764</v>
      </c>
      <c r="BE2" s="119" t="s">
        <v>531</v>
      </c>
      <c r="BF2" s="121" t="s">
        <v>1005</v>
      </c>
      <c r="BG2" s="120" t="s">
        <v>828</v>
      </c>
      <c r="BH2" s="120" t="s">
        <v>986</v>
      </c>
      <c r="BI2" s="120" t="s">
        <v>993</v>
      </c>
      <c r="BJ2" s="120" t="s">
        <v>987</v>
      </c>
      <c r="BK2" s="120" t="s">
        <v>988</v>
      </c>
      <c r="BL2" s="120" t="s">
        <v>989</v>
      </c>
      <c r="BM2" s="120" t="s">
        <v>990</v>
      </c>
      <c r="BN2" s="120" t="s">
        <v>991</v>
      </c>
      <c r="BO2" s="120" t="s">
        <v>992</v>
      </c>
      <c r="BP2" s="120" t="s">
        <v>985</v>
      </c>
      <c r="BQ2" s="120" t="s">
        <v>983</v>
      </c>
      <c r="BR2" s="120" t="s">
        <v>984</v>
      </c>
      <c r="BS2" s="121" t="s">
        <v>532</v>
      </c>
      <c r="BT2" s="121" t="s">
        <v>533</v>
      </c>
      <c r="BU2" s="121" t="s">
        <v>534</v>
      </c>
      <c r="BV2" s="121" t="s">
        <v>535</v>
      </c>
      <c r="BW2" s="121" t="s">
        <v>536</v>
      </c>
      <c r="BX2" s="121" t="s">
        <v>537</v>
      </c>
      <c r="BY2" s="121" t="s">
        <v>538</v>
      </c>
      <c r="BZ2" s="121" t="s">
        <v>539</v>
      </c>
      <c r="CA2" s="121" t="s">
        <v>540</v>
      </c>
      <c r="CB2" s="121" t="s">
        <v>994</v>
      </c>
      <c r="CC2" s="122" t="s">
        <v>846</v>
      </c>
      <c r="CD2" s="122" t="s">
        <v>539</v>
      </c>
      <c r="CE2" s="118" t="s">
        <v>0</v>
      </c>
      <c r="CF2" s="118" t="s">
        <v>1</v>
      </c>
      <c r="CG2" s="118" t="s">
        <v>2</v>
      </c>
      <c r="CH2" s="118" t="s">
        <v>3</v>
      </c>
      <c r="CI2" s="118" t="s">
        <v>4</v>
      </c>
      <c r="CJ2" s="118" t="s">
        <v>5</v>
      </c>
      <c r="CK2" s="118" t="s">
        <v>980</v>
      </c>
      <c r="CL2" s="120" t="s">
        <v>829</v>
      </c>
      <c r="CM2" s="122" t="s">
        <v>1085</v>
      </c>
      <c r="CN2" s="122" t="s">
        <v>6</v>
      </c>
      <c r="CO2" s="122" t="s">
        <v>7</v>
      </c>
      <c r="CP2" s="122" t="s">
        <v>8</v>
      </c>
      <c r="CQ2" s="122" t="s">
        <v>9</v>
      </c>
      <c r="CR2" s="122" t="s">
        <v>10</v>
      </c>
      <c r="CS2" s="122" t="s">
        <v>11</v>
      </c>
      <c r="CT2" s="122" t="s">
        <v>12</v>
      </c>
      <c r="CU2" s="121" t="s">
        <v>995</v>
      </c>
      <c r="CV2" s="121" t="s">
        <v>830</v>
      </c>
      <c r="CW2" s="116" t="s">
        <v>995</v>
      </c>
      <c r="CX2" s="116" t="s">
        <v>832</v>
      </c>
      <c r="CY2" s="120" t="s">
        <v>831</v>
      </c>
      <c r="CZ2" s="117" t="s">
        <v>833</v>
      </c>
      <c r="DA2" s="117" t="s">
        <v>835</v>
      </c>
      <c r="DB2" s="117" t="s">
        <v>836</v>
      </c>
      <c r="DC2" s="117" t="s">
        <v>834</v>
      </c>
      <c r="DD2" s="117" t="s">
        <v>977</v>
      </c>
      <c r="DE2" s="117" t="s">
        <v>837</v>
      </c>
      <c r="DF2" s="117" t="s">
        <v>838</v>
      </c>
      <c r="DG2" s="117" t="s">
        <v>842</v>
      </c>
      <c r="DH2" s="123" t="s">
        <v>833</v>
      </c>
      <c r="DI2" s="123" t="s">
        <v>835</v>
      </c>
      <c r="DJ2" s="123" t="s">
        <v>836</v>
      </c>
      <c r="DK2" s="123" t="s">
        <v>834</v>
      </c>
      <c r="DL2" s="123" t="s">
        <v>977</v>
      </c>
      <c r="DM2" s="123" t="s">
        <v>837</v>
      </c>
      <c r="DN2" s="123" t="s">
        <v>838</v>
      </c>
      <c r="DO2" s="123" t="s">
        <v>841</v>
      </c>
      <c r="DP2" s="118" t="s">
        <v>13</v>
      </c>
      <c r="DQ2" s="118" t="s">
        <v>14</v>
      </c>
      <c r="DR2" s="118" t="s">
        <v>15</v>
      </c>
      <c r="DS2" s="118" t="s">
        <v>16</v>
      </c>
      <c r="DT2" s="118" t="s">
        <v>17</v>
      </c>
      <c r="DU2" s="118" t="s">
        <v>18</v>
      </c>
      <c r="DV2" s="118" t="s">
        <v>19</v>
      </c>
      <c r="DW2" s="118" t="s">
        <v>20</v>
      </c>
      <c r="DX2" s="118" t="s">
        <v>21</v>
      </c>
      <c r="DY2" s="118" t="s">
        <v>22</v>
      </c>
      <c r="DZ2" s="118" t="s">
        <v>23</v>
      </c>
      <c r="EA2" s="118" t="s">
        <v>24</v>
      </c>
      <c r="EB2" s="118" t="s">
        <v>25</v>
      </c>
      <c r="EC2" s="114" t="s">
        <v>26</v>
      </c>
      <c r="ED2" s="114" t="s">
        <v>27</v>
      </c>
      <c r="EE2" s="114" t="s">
        <v>848</v>
      </c>
      <c r="EF2" s="114" t="s">
        <v>727</v>
      </c>
      <c r="EG2" s="124" t="s">
        <v>839</v>
      </c>
      <c r="EH2" s="125" t="s">
        <v>840</v>
      </c>
      <c r="EI2" s="55"/>
    </row>
    <row r="3" spans="1:139" x14ac:dyDescent="0.2">
      <c r="A3" s="57">
        <v>3</v>
      </c>
      <c r="B3" s="3" t="s">
        <v>28</v>
      </c>
      <c r="C3" s="2" t="s">
        <v>29</v>
      </c>
      <c r="D3" s="2" t="s">
        <v>30</v>
      </c>
      <c r="E3" s="2" t="s">
        <v>981</v>
      </c>
      <c r="F3" s="2" t="s">
        <v>31</v>
      </c>
      <c r="G3" s="2" t="s">
        <v>679</v>
      </c>
      <c r="H3" s="2" t="s">
        <v>32</v>
      </c>
      <c r="I3" s="6" t="s">
        <v>563</v>
      </c>
      <c r="J3" s="6" t="s">
        <v>561</v>
      </c>
      <c r="K3" s="6" t="s">
        <v>33</v>
      </c>
      <c r="L3" s="6" t="s">
        <v>33</v>
      </c>
      <c r="M3" s="6" t="s">
        <v>44</v>
      </c>
      <c r="N3" s="158" t="s">
        <v>44</v>
      </c>
      <c r="O3" s="29">
        <v>3770</v>
      </c>
      <c r="P3" s="29">
        <v>8048</v>
      </c>
      <c r="Q3" s="29">
        <v>792</v>
      </c>
      <c r="R3" s="30">
        <v>188700</v>
      </c>
      <c r="S3" s="94"/>
      <c r="T3" s="94"/>
      <c r="U3" s="94"/>
      <c r="V3" s="94"/>
      <c r="W3" s="94"/>
      <c r="X3" s="111">
        <v>4</v>
      </c>
      <c r="Y3" s="65">
        <v>0</v>
      </c>
      <c r="Z3" s="65">
        <v>0</v>
      </c>
      <c r="AA3" s="65">
        <v>1</v>
      </c>
      <c r="AB3" s="65">
        <v>0</v>
      </c>
      <c r="AC3" s="65">
        <v>0</v>
      </c>
      <c r="AD3" s="65">
        <v>0</v>
      </c>
      <c r="AE3" s="65">
        <v>0</v>
      </c>
      <c r="AF3" s="65">
        <v>0</v>
      </c>
      <c r="AG3" s="6">
        <v>7</v>
      </c>
      <c r="AH3" s="16">
        <v>0.7</v>
      </c>
      <c r="AI3" s="17">
        <v>2.2857142857142856</v>
      </c>
      <c r="AJ3" s="18">
        <v>5.6</v>
      </c>
      <c r="AK3" s="18">
        <v>5</v>
      </c>
      <c r="AL3" s="15">
        <f>AJ3/AK3</f>
        <v>1.1199999999999999</v>
      </c>
      <c r="AM3" s="19">
        <v>50000</v>
      </c>
      <c r="AN3" s="19">
        <v>150000</v>
      </c>
      <c r="AO3" s="15">
        <v>0.33159333333333335</v>
      </c>
      <c r="AP3" s="18">
        <v>4.2</v>
      </c>
      <c r="AQ3" s="20">
        <v>11.428571428571429</v>
      </c>
      <c r="AR3" s="16">
        <v>0</v>
      </c>
      <c r="AS3" s="16">
        <v>1</v>
      </c>
      <c r="AT3" s="16">
        <v>0</v>
      </c>
      <c r="AU3" s="16">
        <v>0</v>
      </c>
      <c r="AV3" s="8"/>
      <c r="AW3" s="8" t="s">
        <v>44</v>
      </c>
      <c r="AX3" s="8" t="s">
        <v>44</v>
      </c>
      <c r="AY3" s="8"/>
      <c r="AZ3" s="8"/>
      <c r="BA3" s="8"/>
      <c r="BB3" s="8"/>
      <c r="BC3" s="8"/>
      <c r="BD3" s="8"/>
      <c r="BE3" s="8"/>
      <c r="BF3" s="10"/>
      <c r="BG3" s="24" t="s">
        <v>779</v>
      </c>
      <c r="BH3" s="24">
        <v>50</v>
      </c>
      <c r="BI3" s="21">
        <v>0.29761904761904762</v>
      </c>
      <c r="BJ3" s="24">
        <v>10</v>
      </c>
      <c r="BK3" s="23">
        <v>0.33333333333333331</v>
      </c>
      <c r="BL3" s="23">
        <v>0.75</v>
      </c>
      <c r="BM3" s="24" t="s">
        <v>767</v>
      </c>
      <c r="BN3" s="24" t="s">
        <v>767</v>
      </c>
      <c r="BO3" s="24" t="s">
        <v>767</v>
      </c>
      <c r="BP3" s="24" t="s">
        <v>767</v>
      </c>
      <c r="BQ3" s="24" t="s">
        <v>767</v>
      </c>
      <c r="BR3" s="24" t="s">
        <v>767</v>
      </c>
      <c r="BS3" s="10" t="s">
        <v>91</v>
      </c>
      <c r="BT3" s="10" t="s">
        <v>91</v>
      </c>
      <c r="BU3" s="10" t="s">
        <v>91</v>
      </c>
      <c r="BV3" s="10" t="s">
        <v>91</v>
      </c>
      <c r="BW3" s="10" t="s">
        <v>91</v>
      </c>
      <c r="BX3" s="10" t="s">
        <v>91</v>
      </c>
      <c r="BY3" s="10" t="s">
        <v>91</v>
      </c>
      <c r="BZ3" s="10" t="s">
        <v>91</v>
      </c>
      <c r="CA3" s="10" t="s">
        <v>91</v>
      </c>
      <c r="CB3" s="10" t="s">
        <v>91</v>
      </c>
      <c r="CC3" s="11" t="s">
        <v>91</v>
      </c>
      <c r="CD3" s="11" t="s">
        <v>91</v>
      </c>
      <c r="CE3" s="71"/>
      <c r="CF3" s="71"/>
      <c r="CG3" s="71"/>
      <c r="CH3" s="71"/>
      <c r="CI3" s="71"/>
      <c r="CJ3" s="71"/>
      <c r="CK3" s="71"/>
      <c r="CL3" s="67"/>
      <c r="CM3" s="72"/>
      <c r="CN3" s="72"/>
      <c r="CO3" s="72"/>
      <c r="CP3" s="72"/>
      <c r="CQ3" s="72"/>
      <c r="CR3" s="72"/>
      <c r="CS3" s="72"/>
      <c r="CT3" s="72"/>
      <c r="CU3" s="69"/>
      <c r="CV3" s="73"/>
      <c r="CW3" s="4" t="s">
        <v>33</v>
      </c>
      <c r="CX3" s="4"/>
      <c r="CY3" s="21">
        <v>0.1</v>
      </c>
      <c r="CZ3" s="5">
        <v>1</v>
      </c>
      <c r="DA3" s="5">
        <v>2</v>
      </c>
      <c r="DB3" s="5">
        <v>0</v>
      </c>
      <c r="DC3" s="5">
        <v>0</v>
      </c>
      <c r="DD3" s="5">
        <v>0</v>
      </c>
      <c r="DE3" s="5">
        <v>0</v>
      </c>
      <c r="DF3" s="5">
        <v>0</v>
      </c>
      <c r="DG3" s="5">
        <v>3</v>
      </c>
      <c r="DH3" s="12">
        <v>1</v>
      </c>
      <c r="DI3" s="12">
        <v>3</v>
      </c>
      <c r="DJ3" s="12">
        <v>0</v>
      </c>
      <c r="DK3" s="12">
        <v>0</v>
      </c>
      <c r="DL3" s="12">
        <v>0</v>
      </c>
      <c r="DM3" s="12">
        <v>0</v>
      </c>
      <c r="DN3" s="12">
        <v>0</v>
      </c>
      <c r="DO3" s="12">
        <v>4</v>
      </c>
      <c r="DP3" s="7" t="s">
        <v>34</v>
      </c>
      <c r="DQ3" s="7" t="s">
        <v>35</v>
      </c>
      <c r="DR3" s="7" t="s">
        <v>34</v>
      </c>
      <c r="DS3" s="7" t="s">
        <v>34</v>
      </c>
      <c r="DT3" s="7" t="s">
        <v>34</v>
      </c>
      <c r="DU3" s="7" t="s">
        <v>34</v>
      </c>
      <c r="DV3" s="7" t="s">
        <v>91</v>
      </c>
      <c r="DW3" s="7" t="s">
        <v>91</v>
      </c>
      <c r="DX3" s="7" t="s">
        <v>91</v>
      </c>
      <c r="DY3" s="7" t="s">
        <v>34</v>
      </c>
      <c r="DZ3" s="7" t="s">
        <v>34</v>
      </c>
      <c r="EA3" s="7" t="s">
        <v>34</v>
      </c>
      <c r="EB3" s="7" t="s">
        <v>34</v>
      </c>
      <c r="EC3" s="6" t="s">
        <v>44</v>
      </c>
      <c r="ED3" s="6" t="s">
        <v>44</v>
      </c>
      <c r="EE3" s="6"/>
      <c r="EF3" s="6"/>
      <c r="EG3" s="63"/>
      <c r="EH3" s="64" t="s">
        <v>853</v>
      </c>
      <c r="EI3" s="57"/>
    </row>
    <row r="4" spans="1:139" x14ac:dyDescent="0.2">
      <c r="A4" s="57">
        <v>8</v>
      </c>
      <c r="B4" s="3" t="s">
        <v>589</v>
      </c>
      <c r="C4" s="80"/>
      <c r="D4" s="80"/>
      <c r="E4" s="80"/>
      <c r="F4" s="80"/>
      <c r="G4" s="80"/>
      <c r="H4" s="80"/>
      <c r="I4" s="6" t="s">
        <v>584</v>
      </c>
      <c r="J4" s="6" t="s">
        <v>561</v>
      </c>
      <c r="K4" s="6" t="s">
        <v>33</v>
      </c>
      <c r="L4" s="6" t="s">
        <v>33</v>
      </c>
      <c r="M4" s="6" t="s">
        <v>44</v>
      </c>
      <c r="N4" s="158" t="s">
        <v>33</v>
      </c>
      <c r="O4" s="29">
        <v>1260</v>
      </c>
      <c r="P4" s="29">
        <v>6539</v>
      </c>
      <c r="Q4" s="29">
        <v>212</v>
      </c>
      <c r="R4" s="30">
        <v>6908</v>
      </c>
      <c r="S4" s="94"/>
      <c r="T4" s="94"/>
      <c r="U4" s="94"/>
      <c r="V4" s="94"/>
      <c r="W4" s="94"/>
      <c r="X4" s="111">
        <v>1</v>
      </c>
      <c r="Y4" s="98"/>
      <c r="Z4" s="98"/>
      <c r="AA4" s="98"/>
      <c r="AB4" s="98"/>
      <c r="AC4" s="98"/>
      <c r="AD4" s="98"/>
      <c r="AE4" s="98"/>
      <c r="AF4" s="98"/>
      <c r="AG4" s="77"/>
      <c r="AH4" s="99"/>
      <c r="AI4" s="100"/>
      <c r="AJ4" s="101"/>
      <c r="AK4" s="101"/>
      <c r="AL4" s="102"/>
      <c r="AM4" s="103"/>
      <c r="AN4" s="103"/>
      <c r="AO4" s="102"/>
      <c r="AP4" s="101"/>
      <c r="AQ4" s="104"/>
      <c r="AR4" s="99"/>
      <c r="AS4" s="99"/>
      <c r="AT4" s="99"/>
      <c r="AU4" s="99"/>
      <c r="AV4" s="66"/>
      <c r="AW4" s="66"/>
      <c r="AX4" s="66"/>
      <c r="AY4" s="66"/>
      <c r="AZ4" s="66"/>
      <c r="BA4" s="66"/>
      <c r="BB4" s="66"/>
      <c r="BC4" s="66"/>
      <c r="BD4" s="66"/>
      <c r="BE4" s="66"/>
      <c r="BF4" s="69"/>
      <c r="BG4" s="67"/>
      <c r="BH4" s="67"/>
      <c r="BI4" s="68"/>
      <c r="BJ4" s="67"/>
      <c r="BK4" s="67"/>
      <c r="BL4" s="67"/>
      <c r="BM4" s="67"/>
      <c r="BN4" s="67"/>
      <c r="BO4" s="67"/>
      <c r="BP4" s="67"/>
      <c r="BQ4" s="67"/>
      <c r="BR4" s="67"/>
      <c r="BS4" s="69"/>
      <c r="BT4" s="69"/>
      <c r="BU4" s="69"/>
      <c r="BV4" s="69"/>
      <c r="BW4" s="69"/>
      <c r="BX4" s="69"/>
      <c r="BY4" s="69"/>
      <c r="BZ4" s="69"/>
      <c r="CA4" s="69"/>
      <c r="CB4" s="69"/>
      <c r="CC4" s="70"/>
      <c r="CD4" s="70"/>
      <c r="CE4" s="71"/>
      <c r="CF4" s="71"/>
      <c r="CG4" s="71"/>
      <c r="CH4" s="71"/>
      <c r="CI4" s="71"/>
      <c r="CJ4" s="71"/>
      <c r="CK4" s="71"/>
      <c r="CL4" s="67"/>
      <c r="CM4" s="72"/>
      <c r="CN4" s="72"/>
      <c r="CO4" s="72"/>
      <c r="CP4" s="72"/>
      <c r="CQ4" s="72"/>
      <c r="CR4" s="72"/>
      <c r="CS4" s="72"/>
      <c r="CT4" s="72"/>
      <c r="CU4" s="69"/>
      <c r="CV4" s="73"/>
      <c r="CW4" s="74"/>
      <c r="CX4" s="74"/>
      <c r="CY4" s="67"/>
      <c r="CZ4" s="75"/>
      <c r="DA4" s="75"/>
      <c r="DB4" s="75"/>
      <c r="DC4" s="75"/>
      <c r="DD4" s="75"/>
      <c r="DE4" s="75"/>
      <c r="DF4" s="75"/>
      <c r="DG4" s="75"/>
      <c r="DH4" s="76"/>
      <c r="DI4" s="76"/>
      <c r="DJ4" s="76"/>
      <c r="DK4" s="76"/>
      <c r="DL4" s="76"/>
      <c r="DM4" s="76"/>
      <c r="DN4" s="76"/>
      <c r="DO4" s="76"/>
      <c r="DP4" s="71"/>
      <c r="DQ4" s="71"/>
      <c r="DR4" s="71"/>
      <c r="DS4" s="71"/>
      <c r="DT4" s="71"/>
      <c r="DU4" s="71"/>
      <c r="DV4" s="71"/>
      <c r="DW4" s="71"/>
      <c r="DX4" s="71"/>
      <c r="DY4" s="71"/>
      <c r="DZ4" s="71"/>
      <c r="EA4" s="71"/>
      <c r="EB4" s="71"/>
      <c r="EC4" s="77"/>
      <c r="ED4" s="77"/>
      <c r="EE4" s="77"/>
      <c r="EF4" s="77"/>
      <c r="EG4" s="78"/>
      <c r="EH4" s="79"/>
      <c r="EI4" s="57"/>
    </row>
    <row r="5" spans="1:139" x14ac:dyDescent="0.2">
      <c r="A5" s="57">
        <v>9</v>
      </c>
      <c r="B5" s="3" t="s">
        <v>590</v>
      </c>
      <c r="C5" s="80"/>
      <c r="D5" s="80"/>
      <c r="E5" s="80"/>
      <c r="F5" s="80"/>
      <c r="G5" s="80"/>
      <c r="H5" s="80"/>
      <c r="I5" s="6" t="s">
        <v>584</v>
      </c>
      <c r="J5" s="6" t="s">
        <v>561</v>
      </c>
      <c r="K5" s="6" t="s">
        <v>33</v>
      </c>
      <c r="L5" s="6" t="s">
        <v>33</v>
      </c>
      <c r="M5" s="6" t="s">
        <v>44</v>
      </c>
      <c r="N5" s="158" t="s">
        <v>33</v>
      </c>
      <c r="O5" s="29">
        <v>97104</v>
      </c>
      <c r="P5" s="29">
        <v>356107</v>
      </c>
      <c r="Q5" s="29">
        <v>56224</v>
      </c>
      <c r="R5" s="30">
        <v>686747</v>
      </c>
      <c r="S5" s="94"/>
      <c r="T5" s="94"/>
      <c r="U5" s="94"/>
      <c r="V5" s="94"/>
      <c r="W5" s="94"/>
      <c r="X5" s="111">
        <v>28</v>
      </c>
      <c r="Y5" s="65">
        <v>0</v>
      </c>
      <c r="Z5" s="65">
        <v>1</v>
      </c>
      <c r="AA5" s="65">
        <v>0</v>
      </c>
      <c r="AB5" s="65">
        <v>0</v>
      </c>
      <c r="AC5" s="65">
        <v>0</v>
      </c>
      <c r="AD5" s="65">
        <v>0</v>
      </c>
      <c r="AE5" s="65">
        <v>0</v>
      </c>
      <c r="AF5" s="65">
        <v>0</v>
      </c>
      <c r="AG5" s="77"/>
      <c r="AH5" s="99"/>
      <c r="AI5" s="100"/>
      <c r="AJ5" s="18">
        <v>16.333333333333332</v>
      </c>
      <c r="AK5" s="18">
        <v>7</v>
      </c>
      <c r="AL5" s="15">
        <f>AJ5/AK5</f>
        <v>2.333333333333333</v>
      </c>
      <c r="AM5" s="19">
        <v>193000</v>
      </c>
      <c r="AN5" s="19">
        <v>200000</v>
      </c>
      <c r="AO5" s="15">
        <v>0.96275500000000003</v>
      </c>
      <c r="AP5" s="18">
        <v>3</v>
      </c>
      <c r="AQ5" s="20">
        <v>15</v>
      </c>
      <c r="AR5" s="16">
        <v>0</v>
      </c>
      <c r="AS5" s="16">
        <v>1</v>
      </c>
      <c r="AT5" s="16">
        <v>0</v>
      </c>
      <c r="AU5" s="16">
        <v>0</v>
      </c>
      <c r="AV5" s="66"/>
      <c r="AW5" s="66"/>
      <c r="AX5" s="66"/>
      <c r="AY5" s="66"/>
      <c r="AZ5" s="66"/>
      <c r="BA5" s="66"/>
      <c r="BB5" s="66"/>
      <c r="BC5" s="66"/>
      <c r="BD5" s="66"/>
      <c r="BE5" s="66"/>
      <c r="BF5" s="69"/>
      <c r="BG5" s="67"/>
      <c r="BH5" s="67"/>
      <c r="BI5" s="68"/>
      <c r="BJ5" s="67"/>
      <c r="BK5" s="67"/>
      <c r="BL5" s="67"/>
      <c r="BM5" s="67"/>
      <c r="BN5" s="67"/>
      <c r="BO5" s="67"/>
      <c r="BP5" s="67"/>
      <c r="BQ5" s="67"/>
      <c r="BR5" s="67"/>
      <c r="BS5" s="69"/>
      <c r="BT5" s="69"/>
      <c r="BU5" s="69"/>
      <c r="BV5" s="69"/>
      <c r="BW5" s="69"/>
      <c r="BX5" s="69"/>
      <c r="BY5" s="69"/>
      <c r="BZ5" s="69"/>
      <c r="CA5" s="69"/>
      <c r="CB5" s="69"/>
      <c r="CC5" s="70"/>
      <c r="CD5" s="70"/>
      <c r="CE5" s="71"/>
      <c r="CF5" s="71"/>
      <c r="CG5" s="71"/>
      <c r="CH5" s="71"/>
      <c r="CI5" s="71"/>
      <c r="CJ5" s="71"/>
      <c r="CK5" s="71"/>
      <c r="CL5" s="67"/>
      <c r="CM5" s="72"/>
      <c r="CN5" s="72"/>
      <c r="CO5" s="72"/>
      <c r="CP5" s="72"/>
      <c r="CQ5" s="72"/>
      <c r="CR5" s="72"/>
      <c r="CS5" s="72"/>
      <c r="CT5" s="72"/>
      <c r="CU5" s="69"/>
      <c r="CV5" s="73"/>
      <c r="CW5" s="74"/>
      <c r="CX5" s="74"/>
      <c r="CY5" s="67"/>
      <c r="CZ5" s="75"/>
      <c r="DA5" s="75"/>
      <c r="DB5" s="75"/>
      <c r="DC5" s="75"/>
      <c r="DD5" s="75"/>
      <c r="DE5" s="75"/>
      <c r="DF5" s="75"/>
      <c r="DG5" s="75"/>
      <c r="DH5" s="76"/>
      <c r="DI5" s="76"/>
      <c r="DJ5" s="76"/>
      <c r="DK5" s="76"/>
      <c r="DL5" s="76"/>
      <c r="DM5" s="76"/>
      <c r="DN5" s="76"/>
      <c r="DO5" s="76"/>
      <c r="DP5" s="71"/>
      <c r="DQ5" s="71"/>
      <c r="DR5" s="71"/>
      <c r="DS5" s="71"/>
      <c r="DT5" s="71"/>
      <c r="DU5" s="71"/>
      <c r="DV5" s="71"/>
      <c r="DW5" s="71"/>
      <c r="DX5" s="71"/>
      <c r="DY5" s="71"/>
      <c r="DZ5" s="71"/>
      <c r="EA5" s="71"/>
      <c r="EB5" s="71"/>
      <c r="EC5" s="77"/>
      <c r="ED5" s="77"/>
      <c r="EE5" s="77"/>
      <c r="EF5" s="77"/>
      <c r="EG5" s="78"/>
      <c r="EH5" s="79"/>
      <c r="EI5" s="57"/>
    </row>
    <row r="6" spans="1:139" x14ac:dyDescent="0.2">
      <c r="A6" s="57">
        <v>10</v>
      </c>
      <c r="B6" s="3" t="s">
        <v>107</v>
      </c>
      <c r="C6" s="2" t="s">
        <v>108</v>
      </c>
      <c r="D6" s="2" t="s">
        <v>109</v>
      </c>
      <c r="E6" s="2"/>
      <c r="F6" s="2" t="s">
        <v>110</v>
      </c>
      <c r="G6" s="2" t="s">
        <v>111</v>
      </c>
      <c r="H6" s="2" t="s">
        <v>112</v>
      </c>
      <c r="I6" s="6" t="s">
        <v>567</v>
      </c>
      <c r="J6" s="6" t="s">
        <v>561</v>
      </c>
      <c r="K6" s="6" t="s">
        <v>33</v>
      </c>
      <c r="L6" s="6" t="s">
        <v>33</v>
      </c>
      <c r="M6" s="6" t="s">
        <v>44</v>
      </c>
      <c r="N6" s="158" t="s">
        <v>44</v>
      </c>
      <c r="O6" s="29">
        <v>5723</v>
      </c>
      <c r="P6" s="29">
        <v>43015</v>
      </c>
      <c r="Q6" s="29">
        <v>1914</v>
      </c>
      <c r="R6" s="30">
        <v>5509</v>
      </c>
      <c r="S6" s="94"/>
      <c r="T6" s="94"/>
      <c r="U6" s="94"/>
      <c r="V6" s="94"/>
      <c r="W6" s="94"/>
      <c r="X6" s="111">
        <v>4</v>
      </c>
      <c r="Y6" s="65">
        <v>0.2</v>
      </c>
      <c r="Z6" s="65">
        <v>0.4</v>
      </c>
      <c r="AA6" s="65">
        <v>0.4</v>
      </c>
      <c r="AB6" s="65">
        <v>0</v>
      </c>
      <c r="AC6" s="65">
        <v>0</v>
      </c>
      <c r="AD6" s="65">
        <v>0</v>
      </c>
      <c r="AE6" s="65">
        <v>0</v>
      </c>
      <c r="AF6" s="65">
        <v>0</v>
      </c>
      <c r="AG6" s="6">
        <v>4</v>
      </c>
      <c r="AH6" s="16">
        <v>0.8</v>
      </c>
      <c r="AI6" s="17">
        <v>2</v>
      </c>
      <c r="AJ6" s="18">
        <v>10.4</v>
      </c>
      <c r="AK6" s="18">
        <v>5.6</v>
      </c>
      <c r="AL6" s="15">
        <f>AJ6/AK6</f>
        <v>1.8571428571428574</v>
      </c>
      <c r="AM6" s="19">
        <v>76000</v>
      </c>
      <c r="AN6" s="19">
        <v>160000</v>
      </c>
      <c r="AO6" s="15">
        <v>0.47729375000000002</v>
      </c>
      <c r="AP6" s="18">
        <v>4</v>
      </c>
      <c r="AQ6" s="20">
        <v>14.75</v>
      </c>
      <c r="AR6" s="16">
        <v>0.2</v>
      </c>
      <c r="AS6" s="16">
        <v>0.8</v>
      </c>
      <c r="AT6" s="16">
        <v>0</v>
      </c>
      <c r="AU6" s="16">
        <v>0</v>
      </c>
      <c r="AV6" s="8"/>
      <c r="AW6" s="8" t="s">
        <v>44</v>
      </c>
      <c r="AX6" s="8" t="s">
        <v>44</v>
      </c>
      <c r="AY6" s="8"/>
      <c r="AZ6" s="8"/>
      <c r="BA6" s="8"/>
      <c r="BB6" s="8"/>
      <c r="BC6" s="8"/>
      <c r="BD6" s="8"/>
      <c r="BE6" s="8"/>
      <c r="BF6" s="10"/>
      <c r="BG6" s="24" t="s">
        <v>784</v>
      </c>
      <c r="BH6" s="24">
        <v>52.5</v>
      </c>
      <c r="BI6" s="21">
        <v>0.3125</v>
      </c>
      <c r="BJ6" s="24">
        <v>10.5</v>
      </c>
      <c r="BK6" s="23">
        <v>0.3125</v>
      </c>
      <c r="BL6" s="23">
        <v>0.75</v>
      </c>
      <c r="BM6" s="24" t="s">
        <v>767</v>
      </c>
      <c r="BN6" s="24" t="s">
        <v>767</v>
      </c>
      <c r="BO6" s="24" t="s">
        <v>767</v>
      </c>
      <c r="BP6" s="24" t="s">
        <v>767</v>
      </c>
      <c r="BQ6" s="24" t="s">
        <v>767</v>
      </c>
      <c r="BR6" s="24" t="s">
        <v>767</v>
      </c>
      <c r="BS6" s="10" t="s">
        <v>91</v>
      </c>
      <c r="BT6" s="10" t="s">
        <v>91</v>
      </c>
      <c r="BU6" s="10" t="s">
        <v>91</v>
      </c>
      <c r="BV6" s="10" t="s">
        <v>91</v>
      </c>
      <c r="BW6" s="10" t="s">
        <v>91</v>
      </c>
      <c r="BX6" s="10" t="s">
        <v>91</v>
      </c>
      <c r="BY6" s="10" t="s">
        <v>91</v>
      </c>
      <c r="BZ6" s="10" t="s">
        <v>91</v>
      </c>
      <c r="CA6" s="10" t="s">
        <v>91</v>
      </c>
      <c r="CB6" s="10" t="s">
        <v>34</v>
      </c>
      <c r="CC6" s="11" t="s">
        <v>91</v>
      </c>
      <c r="CD6" s="11" t="s">
        <v>91</v>
      </c>
      <c r="CE6" s="71"/>
      <c r="CF6" s="71"/>
      <c r="CG6" s="71"/>
      <c r="CH6" s="71"/>
      <c r="CI6" s="71"/>
      <c r="CJ6" s="71"/>
      <c r="CK6" s="71"/>
      <c r="CL6" s="67"/>
      <c r="CM6" s="72"/>
      <c r="CN6" s="72"/>
      <c r="CO6" s="72"/>
      <c r="CP6" s="72"/>
      <c r="CQ6" s="72"/>
      <c r="CR6" s="72"/>
      <c r="CS6" s="72"/>
      <c r="CT6" s="72"/>
      <c r="CU6" s="69"/>
      <c r="CV6" s="73"/>
      <c r="CW6" s="4" t="s">
        <v>33</v>
      </c>
      <c r="CX6" s="4"/>
      <c r="CY6" s="21">
        <v>0</v>
      </c>
      <c r="CZ6" s="5">
        <v>2</v>
      </c>
      <c r="DA6" s="5">
        <v>0</v>
      </c>
      <c r="DB6" s="5">
        <v>1</v>
      </c>
      <c r="DC6" s="5">
        <v>0</v>
      </c>
      <c r="DD6" s="5">
        <v>0</v>
      </c>
      <c r="DE6" s="5">
        <v>0</v>
      </c>
      <c r="DF6" s="5">
        <v>0</v>
      </c>
      <c r="DG6" s="5">
        <v>3</v>
      </c>
      <c r="DH6" s="12">
        <v>1</v>
      </c>
      <c r="DI6" s="12">
        <v>0</v>
      </c>
      <c r="DJ6" s="12">
        <v>1</v>
      </c>
      <c r="DK6" s="12">
        <v>0</v>
      </c>
      <c r="DL6" s="12">
        <v>0</v>
      </c>
      <c r="DM6" s="12">
        <v>0</v>
      </c>
      <c r="DN6" s="12">
        <v>0</v>
      </c>
      <c r="DO6" s="12">
        <v>2</v>
      </c>
      <c r="DP6" s="7" t="s">
        <v>91</v>
      </c>
      <c r="DQ6" s="7" t="s">
        <v>91</v>
      </c>
      <c r="DR6" s="7" t="s">
        <v>34</v>
      </c>
      <c r="DS6" s="7" t="s">
        <v>34</v>
      </c>
      <c r="DT6" s="7" t="s">
        <v>34</v>
      </c>
      <c r="DU6" s="7" t="s">
        <v>34</v>
      </c>
      <c r="DV6" s="7" t="s">
        <v>34</v>
      </c>
      <c r="DW6" s="7" t="s">
        <v>91</v>
      </c>
      <c r="DX6" s="7" t="s">
        <v>91</v>
      </c>
      <c r="DY6" s="7" t="s">
        <v>34</v>
      </c>
      <c r="DZ6" s="7" t="s">
        <v>34</v>
      </c>
      <c r="EA6" s="7" t="s">
        <v>91</v>
      </c>
      <c r="EB6" s="7" t="s">
        <v>34</v>
      </c>
      <c r="EC6" s="6" t="s">
        <v>44</v>
      </c>
      <c r="ED6" s="6"/>
      <c r="EE6" s="6"/>
      <c r="EF6" s="6"/>
      <c r="EG6" s="63"/>
      <c r="EH6" s="64"/>
      <c r="EI6" s="57"/>
    </row>
    <row r="7" spans="1:139" x14ac:dyDescent="0.2">
      <c r="A7" s="57">
        <v>14</v>
      </c>
      <c r="B7" s="3" t="s">
        <v>52</v>
      </c>
      <c r="C7" s="2" t="s">
        <v>52</v>
      </c>
      <c r="D7" s="2" t="s">
        <v>53</v>
      </c>
      <c r="E7" s="2" t="s">
        <v>54</v>
      </c>
      <c r="F7" s="2" t="s">
        <v>55</v>
      </c>
      <c r="G7" s="2" t="s">
        <v>680</v>
      </c>
      <c r="H7" s="2" t="s">
        <v>56</v>
      </c>
      <c r="I7" s="6" t="s">
        <v>567</v>
      </c>
      <c r="J7" s="6" t="s">
        <v>561</v>
      </c>
      <c r="K7" s="6" t="s">
        <v>33</v>
      </c>
      <c r="L7" s="6" t="s">
        <v>33</v>
      </c>
      <c r="M7" s="6" t="s">
        <v>44</v>
      </c>
      <c r="N7" s="158" t="s">
        <v>44</v>
      </c>
      <c r="O7" s="29">
        <v>77659</v>
      </c>
      <c r="P7" s="29">
        <v>282968</v>
      </c>
      <c r="Q7" s="29">
        <v>0</v>
      </c>
      <c r="R7" s="30">
        <v>345729</v>
      </c>
      <c r="S7" s="94"/>
      <c r="T7" s="94"/>
      <c r="U7" s="94"/>
      <c r="V7" s="94"/>
      <c r="W7" s="94"/>
      <c r="X7" s="111">
        <v>24</v>
      </c>
      <c r="Y7" s="65">
        <v>0.4</v>
      </c>
      <c r="Z7" s="65">
        <v>0.4</v>
      </c>
      <c r="AA7" s="65">
        <v>0.2</v>
      </c>
      <c r="AB7" s="65">
        <v>0</v>
      </c>
      <c r="AC7" s="65">
        <v>0</v>
      </c>
      <c r="AD7" s="65">
        <v>0</v>
      </c>
      <c r="AE7" s="65">
        <v>0</v>
      </c>
      <c r="AF7" s="65">
        <v>0</v>
      </c>
      <c r="AG7" s="6">
        <v>5</v>
      </c>
      <c r="AH7" s="16">
        <v>1</v>
      </c>
      <c r="AI7" s="17">
        <v>1</v>
      </c>
      <c r="AJ7" s="18">
        <v>9.4</v>
      </c>
      <c r="AK7" s="18">
        <v>4.5999999999999996</v>
      </c>
      <c r="AL7" s="15">
        <f>AJ7/AK7</f>
        <v>2.0434782608695654</v>
      </c>
      <c r="AM7" s="19">
        <v>86000</v>
      </c>
      <c r="AN7" s="19">
        <v>120000</v>
      </c>
      <c r="AO7" s="15">
        <v>0.71297500000000003</v>
      </c>
      <c r="AP7" s="18">
        <v>3.6</v>
      </c>
      <c r="AQ7" s="20">
        <v>8.4</v>
      </c>
      <c r="AR7" s="16">
        <v>0.2</v>
      </c>
      <c r="AS7" s="16">
        <v>0.8</v>
      </c>
      <c r="AT7" s="16">
        <v>0</v>
      </c>
      <c r="AU7" s="16">
        <v>0</v>
      </c>
      <c r="AV7" s="8"/>
      <c r="AW7" s="8" t="s">
        <v>44</v>
      </c>
      <c r="AX7" s="8" t="s">
        <v>44</v>
      </c>
      <c r="AY7" s="8"/>
      <c r="AZ7" s="8"/>
      <c r="BA7" s="8"/>
      <c r="BB7" s="8" t="s">
        <v>44</v>
      </c>
      <c r="BC7" s="8"/>
      <c r="BD7" s="8"/>
      <c r="BE7" s="8" t="s">
        <v>57</v>
      </c>
      <c r="BF7" s="10"/>
      <c r="BG7" s="24" t="s">
        <v>768</v>
      </c>
      <c r="BH7" s="24">
        <v>133</v>
      </c>
      <c r="BI7" s="21">
        <v>0.79166666666666663</v>
      </c>
      <c r="BJ7" s="24">
        <v>19</v>
      </c>
      <c r="BK7" s="23">
        <v>0.16666666666666666</v>
      </c>
      <c r="BL7" s="23">
        <v>0.95833333333333337</v>
      </c>
      <c r="BM7" s="23">
        <v>0.16666666666666666</v>
      </c>
      <c r="BN7" s="23">
        <v>0.95833333333333337</v>
      </c>
      <c r="BO7" s="23">
        <v>0.16666666666666666</v>
      </c>
      <c r="BP7" s="23">
        <v>0.95833333333333337</v>
      </c>
      <c r="BQ7" s="23">
        <v>0.16666666666666666</v>
      </c>
      <c r="BR7" s="23">
        <v>0.95833333333333337</v>
      </c>
      <c r="BS7" s="10" t="s">
        <v>91</v>
      </c>
      <c r="BT7" s="10" t="s">
        <v>91</v>
      </c>
      <c r="BU7" s="10" t="s">
        <v>91</v>
      </c>
      <c r="BV7" s="10" t="s">
        <v>91</v>
      </c>
      <c r="BW7" s="10" t="s">
        <v>91</v>
      </c>
      <c r="BX7" s="10" t="s">
        <v>91</v>
      </c>
      <c r="BY7" s="10" t="s">
        <v>91</v>
      </c>
      <c r="BZ7" s="10" t="s">
        <v>91</v>
      </c>
      <c r="CA7" s="10" t="s">
        <v>91</v>
      </c>
      <c r="CB7" s="10" t="s">
        <v>34</v>
      </c>
      <c r="CC7" s="11" t="s">
        <v>91</v>
      </c>
      <c r="CD7" s="11" t="s">
        <v>91</v>
      </c>
      <c r="CE7" s="71"/>
      <c r="CF7" s="71"/>
      <c r="CG7" s="71"/>
      <c r="CH7" s="71"/>
      <c r="CI7" s="71"/>
      <c r="CJ7" s="71"/>
      <c r="CK7" s="71"/>
      <c r="CL7" s="67"/>
      <c r="CM7" s="72"/>
      <c r="CN7" s="72"/>
      <c r="CO7" s="72"/>
      <c r="CP7" s="72"/>
      <c r="CQ7" s="72"/>
      <c r="CR7" s="72"/>
      <c r="CS7" s="72"/>
      <c r="CT7" s="72"/>
      <c r="CU7" s="69"/>
      <c r="CV7" s="73"/>
      <c r="CW7" s="4" t="s">
        <v>44</v>
      </c>
      <c r="CX7" s="4" t="s">
        <v>58</v>
      </c>
      <c r="CY7" s="21">
        <v>0</v>
      </c>
      <c r="CZ7" s="5">
        <v>0</v>
      </c>
      <c r="DA7" s="5">
        <v>1</v>
      </c>
      <c r="DB7" s="5">
        <v>0</v>
      </c>
      <c r="DC7" s="5">
        <v>0</v>
      </c>
      <c r="DD7" s="5">
        <v>0</v>
      </c>
      <c r="DE7" s="5">
        <v>0</v>
      </c>
      <c r="DF7" s="5">
        <v>0</v>
      </c>
      <c r="DG7" s="5">
        <v>1</v>
      </c>
      <c r="DH7" s="12">
        <v>0</v>
      </c>
      <c r="DI7" s="12">
        <v>2</v>
      </c>
      <c r="DJ7" s="12">
        <v>0</v>
      </c>
      <c r="DK7" s="12">
        <v>0</v>
      </c>
      <c r="DL7" s="12">
        <v>0</v>
      </c>
      <c r="DM7" s="12">
        <v>0</v>
      </c>
      <c r="DN7" s="12">
        <v>0</v>
      </c>
      <c r="DO7" s="12">
        <v>2</v>
      </c>
      <c r="DP7" s="7" t="s">
        <v>35</v>
      </c>
      <c r="DQ7" s="7" t="s">
        <v>35</v>
      </c>
      <c r="DR7" s="7" t="s">
        <v>34</v>
      </c>
      <c r="DS7" s="7" t="s">
        <v>34</v>
      </c>
      <c r="DT7" s="7" t="s">
        <v>34</v>
      </c>
      <c r="DU7" s="7" t="s">
        <v>34</v>
      </c>
      <c r="DV7" s="7" t="s">
        <v>34</v>
      </c>
      <c r="DW7" s="7" t="s">
        <v>91</v>
      </c>
      <c r="DX7" s="7" t="s">
        <v>91</v>
      </c>
      <c r="DY7" s="7" t="s">
        <v>34</v>
      </c>
      <c r="DZ7" s="7" t="s">
        <v>34</v>
      </c>
      <c r="EA7" s="7" t="s">
        <v>91</v>
      </c>
      <c r="EB7" s="7" t="s">
        <v>34</v>
      </c>
      <c r="EC7" s="6"/>
      <c r="ED7" s="6" t="s">
        <v>44</v>
      </c>
      <c r="EE7" s="6"/>
      <c r="EF7" s="6"/>
      <c r="EG7" s="63" t="s">
        <v>863</v>
      </c>
      <c r="EH7" s="64" t="s">
        <v>864</v>
      </c>
      <c r="EI7" s="57"/>
    </row>
    <row r="8" spans="1:139" x14ac:dyDescent="0.2">
      <c r="A8" s="57">
        <v>15</v>
      </c>
      <c r="B8" s="3" t="s">
        <v>729</v>
      </c>
      <c r="C8" s="80"/>
      <c r="D8" s="80"/>
      <c r="E8" s="80"/>
      <c r="F8" s="80"/>
      <c r="G8" s="80"/>
      <c r="H8" s="80"/>
      <c r="I8" s="6" t="s">
        <v>567</v>
      </c>
      <c r="J8" s="6" t="s">
        <v>561</v>
      </c>
      <c r="K8" s="6" t="s">
        <v>33</v>
      </c>
      <c r="L8" s="6" t="s">
        <v>33</v>
      </c>
      <c r="M8" s="6" t="s">
        <v>44</v>
      </c>
      <c r="N8" s="158" t="s">
        <v>33</v>
      </c>
      <c r="O8" s="29">
        <v>30470</v>
      </c>
      <c r="P8" s="29">
        <v>255724</v>
      </c>
      <c r="Q8" s="29">
        <v>0</v>
      </c>
      <c r="R8" s="30">
        <v>178369</v>
      </c>
      <c r="S8" s="94"/>
      <c r="T8" s="94"/>
      <c r="U8" s="94"/>
      <c r="V8" s="94"/>
      <c r="W8" s="94"/>
      <c r="X8" s="111">
        <v>28</v>
      </c>
      <c r="Y8" s="98"/>
      <c r="Z8" s="98"/>
      <c r="AA8" s="98"/>
      <c r="AB8" s="98"/>
      <c r="AC8" s="98"/>
      <c r="AD8" s="98"/>
      <c r="AE8" s="98"/>
      <c r="AF8" s="98"/>
      <c r="AG8" s="77"/>
      <c r="AH8" s="99"/>
      <c r="AI8" s="100"/>
      <c r="AJ8" s="101"/>
      <c r="AK8" s="101"/>
      <c r="AL8" s="102"/>
      <c r="AM8" s="103"/>
      <c r="AN8" s="103"/>
      <c r="AO8" s="102"/>
      <c r="AP8" s="101"/>
      <c r="AQ8" s="104"/>
      <c r="AR8" s="99"/>
      <c r="AS8" s="99"/>
      <c r="AT8" s="99"/>
      <c r="AU8" s="99"/>
      <c r="AV8" s="66"/>
      <c r="AW8" s="66"/>
      <c r="AX8" s="66"/>
      <c r="AY8" s="66"/>
      <c r="AZ8" s="66"/>
      <c r="BA8" s="66"/>
      <c r="BB8" s="66"/>
      <c r="BC8" s="66"/>
      <c r="BD8" s="66"/>
      <c r="BE8" s="66"/>
      <c r="BF8" s="69"/>
      <c r="BG8" s="67"/>
      <c r="BH8" s="67"/>
      <c r="BI8" s="68"/>
      <c r="BJ8" s="67"/>
      <c r="BK8" s="67"/>
      <c r="BL8" s="67"/>
      <c r="BM8" s="67"/>
      <c r="BN8" s="67"/>
      <c r="BO8" s="67"/>
      <c r="BP8" s="67"/>
      <c r="BQ8" s="67"/>
      <c r="BR8" s="67"/>
      <c r="BS8" s="69"/>
      <c r="BT8" s="69"/>
      <c r="BU8" s="69"/>
      <c r="BV8" s="69"/>
      <c r="BW8" s="69"/>
      <c r="BX8" s="69"/>
      <c r="BY8" s="69"/>
      <c r="BZ8" s="69"/>
      <c r="CA8" s="69"/>
      <c r="CB8" s="69"/>
      <c r="CC8" s="70"/>
      <c r="CD8" s="70"/>
      <c r="CE8" s="71"/>
      <c r="CF8" s="71"/>
      <c r="CG8" s="71"/>
      <c r="CH8" s="71"/>
      <c r="CI8" s="71"/>
      <c r="CJ8" s="71"/>
      <c r="CK8" s="71"/>
      <c r="CL8" s="67"/>
      <c r="CM8" s="72"/>
      <c r="CN8" s="72"/>
      <c r="CO8" s="72"/>
      <c r="CP8" s="72"/>
      <c r="CQ8" s="72"/>
      <c r="CR8" s="72"/>
      <c r="CS8" s="72"/>
      <c r="CT8" s="72"/>
      <c r="CU8" s="69"/>
      <c r="CV8" s="73"/>
      <c r="CW8" s="74"/>
      <c r="CX8" s="74"/>
      <c r="CY8" s="67"/>
      <c r="CZ8" s="75"/>
      <c r="DA8" s="75"/>
      <c r="DB8" s="75"/>
      <c r="DC8" s="75"/>
      <c r="DD8" s="75"/>
      <c r="DE8" s="75"/>
      <c r="DF8" s="75"/>
      <c r="DG8" s="75"/>
      <c r="DH8" s="76"/>
      <c r="DI8" s="76"/>
      <c r="DJ8" s="76"/>
      <c r="DK8" s="76"/>
      <c r="DL8" s="76"/>
      <c r="DM8" s="76"/>
      <c r="DN8" s="76"/>
      <c r="DO8" s="76"/>
      <c r="DP8" s="71"/>
      <c r="DQ8" s="71"/>
      <c r="DR8" s="71"/>
      <c r="DS8" s="71"/>
      <c r="DT8" s="71"/>
      <c r="DU8" s="71"/>
      <c r="DV8" s="71"/>
      <c r="DW8" s="71"/>
      <c r="DX8" s="71"/>
      <c r="DY8" s="71"/>
      <c r="DZ8" s="71"/>
      <c r="EA8" s="71"/>
      <c r="EB8" s="71"/>
      <c r="EC8" s="77"/>
      <c r="ED8" s="77"/>
      <c r="EE8" s="77"/>
      <c r="EF8" s="77"/>
      <c r="EG8" s="78"/>
      <c r="EH8" s="79"/>
      <c r="EI8" s="57"/>
    </row>
    <row r="9" spans="1:139" x14ac:dyDescent="0.2">
      <c r="A9" s="57">
        <v>16</v>
      </c>
      <c r="B9" s="3" t="s">
        <v>591</v>
      </c>
      <c r="C9" s="80"/>
      <c r="D9" s="80"/>
      <c r="E9" s="80"/>
      <c r="F9" s="80"/>
      <c r="G9" s="80"/>
      <c r="H9" s="80"/>
      <c r="I9" s="6" t="s">
        <v>567</v>
      </c>
      <c r="J9" s="6" t="s">
        <v>561</v>
      </c>
      <c r="K9" s="6" t="s">
        <v>33</v>
      </c>
      <c r="L9" s="6" t="s">
        <v>33</v>
      </c>
      <c r="M9" s="6" t="s">
        <v>44</v>
      </c>
      <c r="N9" s="158" t="s">
        <v>33</v>
      </c>
      <c r="O9" s="29">
        <v>873</v>
      </c>
      <c r="P9" s="29">
        <v>5235</v>
      </c>
      <c r="Q9" s="29">
        <v>0</v>
      </c>
      <c r="R9" s="30">
        <v>9326</v>
      </c>
      <c r="S9" s="94"/>
      <c r="T9" s="94"/>
      <c r="U9" s="94"/>
      <c r="V9" s="94"/>
      <c r="W9" s="94"/>
      <c r="X9" s="111">
        <v>0</v>
      </c>
      <c r="Y9" s="65">
        <v>0.5</v>
      </c>
      <c r="Z9" s="65">
        <v>0.5</v>
      </c>
      <c r="AA9" s="65">
        <v>0</v>
      </c>
      <c r="AB9" s="65">
        <v>0</v>
      </c>
      <c r="AC9" s="65">
        <v>0</v>
      </c>
      <c r="AD9" s="65">
        <v>0</v>
      </c>
      <c r="AE9" s="65">
        <v>0</v>
      </c>
      <c r="AF9" s="65">
        <v>0</v>
      </c>
      <c r="AG9" s="6">
        <v>2</v>
      </c>
      <c r="AH9" s="16">
        <v>1</v>
      </c>
      <c r="AI9" s="17">
        <v>1</v>
      </c>
      <c r="AJ9" s="18">
        <v>9</v>
      </c>
      <c r="AK9" s="18">
        <v>5.5</v>
      </c>
      <c r="AL9" s="15">
        <f>AJ9/AK9</f>
        <v>1.6363636363636365</v>
      </c>
      <c r="AM9" s="19">
        <v>36000</v>
      </c>
      <c r="AN9" s="19">
        <v>150000</v>
      </c>
      <c r="AO9" s="15">
        <v>0.23982999999999999</v>
      </c>
      <c r="AP9" s="18">
        <v>4</v>
      </c>
      <c r="AQ9" s="20">
        <v>8</v>
      </c>
      <c r="AR9" s="16">
        <v>0</v>
      </c>
      <c r="AS9" s="16">
        <v>1</v>
      </c>
      <c r="AT9" s="16">
        <v>0</v>
      </c>
      <c r="AU9" s="16">
        <v>0</v>
      </c>
      <c r="AV9" s="66"/>
      <c r="AW9" s="66"/>
      <c r="AX9" s="66"/>
      <c r="AY9" s="66"/>
      <c r="AZ9" s="66"/>
      <c r="BA9" s="66"/>
      <c r="BB9" s="66"/>
      <c r="BC9" s="66"/>
      <c r="BD9" s="66"/>
      <c r="BE9" s="66"/>
      <c r="BF9" s="69"/>
      <c r="BG9" s="67"/>
      <c r="BH9" s="67"/>
      <c r="BI9" s="68"/>
      <c r="BJ9" s="67"/>
      <c r="BK9" s="67"/>
      <c r="BL9" s="67"/>
      <c r="BM9" s="67"/>
      <c r="BN9" s="67"/>
      <c r="BO9" s="67"/>
      <c r="BP9" s="67"/>
      <c r="BQ9" s="67"/>
      <c r="BR9" s="67"/>
      <c r="BS9" s="69"/>
      <c r="BT9" s="69"/>
      <c r="BU9" s="69"/>
      <c r="BV9" s="69"/>
      <c r="BW9" s="69"/>
      <c r="BX9" s="69"/>
      <c r="BY9" s="69"/>
      <c r="BZ9" s="69"/>
      <c r="CA9" s="69"/>
      <c r="CB9" s="69"/>
      <c r="CC9" s="70"/>
      <c r="CD9" s="70"/>
      <c r="CE9" s="71"/>
      <c r="CF9" s="71"/>
      <c r="CG9" s="71"/>
      <c r="CH9" s="71"/>
      <c r="CI9" s="71"/>
      <c r="CJ9" s="71"/>
      <c r="CK9" s="71"/>
      <c r="CL9" s="67"/>
      <c r="CM9" s="72"/>
      <c r="CN9" s="72"/>
      <c r="CO9" s="72"/>
      <c r="CP9" s="72"/>
      <c r="CQ9" s="72"/>
      <c r="CR9" s="72"/>
      <c r="CS9" s="72"/>
      <c r="CT9" s="72"/>
      <c r="CU9" s="69"/>
      <c r="CV9" s="73"/>
      <c r="CW9" s="74"/>
      <c r="CX9" s="74"/>
      <c r="CY9" s="67"/>
      <c r="CZ9" s="75"/>
      <c r="DA9" s="75"/>
      <c r="DB9" s="75"/>
      <c r="DC9" s="75"/>
      <c r="DD9" s="75"/>
      <c r="DE9" s="75"/>
      <c r="DF9" s="75"/>
      <c r="DG9" s="75"/>
      <c r="DH9" s="76"/>
      <c r="DI9" s="76"/>
      <c r="DJ9" s="76"/>
      <c r="DK9" s="76"/>
      <c r="DL9" s="76"/>
      <c r="DM9" s="76"/>
      <c r="DN9" s="76"/>
      <c r="DO9" s="76"/>
      <c r="DP9" s="71"/>
      <c r="DQ9" s="71"/>
      <c r="DR9" s="71"/>
      <c r="DS9" s="71"/>
      <c r="DT9" s="71"/>
      <c r="DU9" s="71"/>
      <c r="DV9" s="71"/>
      <c r="DW9" s="71"/>
      <c r="DX9" s="71"/>
      <c r="DY9" s="71"/>
      <c r="DZ9" s="71"/>
      <c r="EA9" s="71"/>
      <c r="EB9" s="71"/>
      <c r="EC9" s="77"/>
      <c r="ED9" s="77"/>
      <c r="EE9" s="77"/>
      <c r="EF9" s="77"/>
      <c r="EG9" s="78"/>
      <c r="EH9" s="79"/>
      <c r="EI9" s="57"/>
    </row>
    <row r="10" spans="1:139" x14ac:dyDescent="0.2">
      <c r="A10" s="57">
        <v>17</v>
      </c>
      <c r="B10" s="3" t="s">
        <v>592</v>
      </c>
      <c r="C10" s="80"/>
      <c r="D10" s="80"/>
      <c r="E10" s="80"/>
      <c r="F10" s="80"/>
      <c r="G10" s="80"/>
      <c r="H10" s="80"/>
      <c r="I10" s="6" t="s">
        <v>567</v>
      </c>
      <c r="J10" s="6" t="s">
        <v>561</v>
      </c>
      <c r="K10" s="6" t="s">
        <v>33</v>
      </c>
      <c r="L10" s="6" t="s">
        <v>33</v>
      </c>
      <c r="M10" s="6" t="s">
        <v>44</v>
      </c>
      <c r="N10" s="158" t="s">
        <v>33</v>
      </c>
      <c r="O10" s="29">
        <v>671</v>
      </c>
      <c r="P10" s="29">
        <v>7065</v>
      </c>
      <c r="Q10" s="29">
        <v>0</v>
      </c>
      <c r="R10" s="30">
        <v>21818</v>
      </c>
      <c r="S10" s="94"/>
      <c r="T10" s="94"/>
      <c r="U10" s="94"/>
      <c r="V10" s="94"/>
      <c r="W10" s="94"/>
      <c r="X10" s="111">
        <v>0</v>
      </c>
      <c r="Y10" s="98"/>
      <c r="Z10" s="98"/>
      <c r="AA10" s="98"/>
      <c r="AB10" s="98"/>
      <c r="AC10" s="98"/>
      <c r="AD10" s="98"/>
      <c r="AE10" s="98"/>
      <c r="AF10" s="98"/>
      <c r="AG10" s="77"/>
      <c r="AH10" s="99"/>
      <c r="AI10" s="100"/>
      <c r="AJ10" s="101"/>
      <c r="AK10" s="101"/>
      <c r="AL10" s="102"/>
      <c r="AM10" s="103"/>
      <c r="AN10" s="103"/>
      <c r="AO10" s="102"/>
      <c r="AP10" s="101"/>
      <c r="AQ10" s="104"/>
      <c r="AR10" s="99"/>
      <c r="AS10" s="99"/>
      <c r="AT10" s="99"/>
      <c r="AU10" s="99"/>
      <c r="AV10" s="66"/>
      <c r="AW10" s="66"/>
      <c r="AX10" s="66"/>
      <c r="AY10" s="66"/>
      <c r="AZ10" s="66"/>
      <c r="BA10" s="66"/>
      <c r="BB10" s="66"/>
      <c r="BC10" s="66"/>
      <c r="BD10" s="66"/>
      <c r="BE10" s="66"/>
      <c r="BF10" s="69"/>
      <c r="BG10" s="67"/>
      <c r="BH10" s="67"/>
      <c r="BI10" s="68"/>
      <c r="BJ10" s="67"/>
      <c r="BK10" s="67"/>
      <c r="BL10" s="67"/>
      <c r="BM10" s="67"/>
      <c r="BN10" s="67"/>
      <c r="BO10" s="67"/>
      <c r="BP10" s="67"/>
      <c r="BQ10" s="67"/>
      <c r="BR10" s="67"/>
      <c r="BS10" s="69"/>
      <c r="BT10" s="69"/>
      <c r="BU10" s="69"/>
      <c r="BV10" s="69"/>
      <c r="BW10" s="69"/>
      <c r="BX10" s="69"/>
      <c r="BY10" s="69"/>
      <c r="BZ10" s="69"/>
      <c r="CA10" s="69"/>
      <c r="CB10" s="69"/>
      <c r="CC10" s="70"/>
      <c r="CD10" s="70"/>
      <c r="CE10" s="71"/>
      <c r="CF10" s="71"/>
      <c r="CG10" s="71"/>
      <c r="CH10" s="71"/>
      <c r="CI10" s="71"/>
      <c r="CJ10" s="71"/>
      <c r="CK10" s="71"/>
      <c r="CL10" s="67"/>
      <c r="CM10" s="72"/>
      <c r="CN10" s="72"/>
      <c r="CO10" s="72"/>
      <c r="CP10" s="72"/>
      <c r="CQ10" s="72"/>
      <c r="CR10" s="72"/>
      <c r="CS10" s="72"/>
      <c r="CT10" s="72"/>
      <c r="CU10" s="69"/>
      <c r="CV10" s="73"/>
      <c r="CW10" s="74"/>
      <c r="CX10" s="74"/>
      <c r="CY10" s="67"/>
      <c r="CZ10" s="75"/>
      <c r="DA10" s="75"/>
      <c r="DB10" s="75"/>
      <c r="DC10" s="75"/>
      <c r="DD10" s="75"/>
      <c r="DE10" s="75"/>
      <c r="DF10" s="75"/>
      <c r="DG10" s="75"/>
      <c r="DH10" s="76"/>
      <c r="DI10" s="76"/>
      <c r="DJ10" s="76"/>
      <c r="DK10" s="76"/>
      <c r="DL10" s="76"/>
      <c r="DM10" s="76"/>
      <c r="DN10" s="76"/>
      <c r="DO10" s="76"/>
      <c r="DP10" s="71"/>
      <c r="DQ10" s="71"/>
      <c r="DR10" s="71"/>
      <c r="DS10" s="71"/>
      <c r="DT10" s="71"/>
      <c r="DU10" s="71"/>
      <c r="DV10" s="71"/>
      <c r="DW10" s="71"/>
      <c r="DX10" s="71"/>
      <c r="DY10" s="71"/>
      <c r="DZ10" s="71"/>
      <c r="EA10" s="71"/>
      <c r="EB10" s="71"/>
      <c r="EC10" s="77"/>
      <c r="ED10" s="77"/>
      <c r="EE10" s="77"/>
      <c r="EF10" s="77"/>
      <c r="EG10" s="78"/>
      <c r="EH10" s="79"/>
      <c r="EI10" s="57"/>
    </row>
    <row r="11" spans="1:139" x14ac:dyDescent="0.2">
      <c r="A11" s="57">
        <v>18</v>
      </c>
      <c r="B11" s="3" t="s">
        <v>593</v>
      </c>
      <c r="C11" s="80"/>
      <c r="D11" s="80"/>
      <c r="E11" s="80"/>
      <c r="F11" s="80"/>
      <c r="G11" s="80"/>
      <c r="H11" s="80"/>
      <c r="I11" s="6" t="s">
        <v>567</v>
      </c>
      <c r="J11" s="6" t="s">
        <v>561</v>
      </c>
      <c r="K11" s="6" t="s">
        <v>33</v>
      </c>
      <c r="L11" s="6" t="s">
        <v>33</v>
      </c>
      <c r="M11" s="6" t="s">
        <v>44</v>
      </c>
      <c r="N11" s="158" t="s">
        <v>33</v>
      </c>
      <c r="O11" s="29">
        <v>542</v>
      </c>
      <c r="P11" s="29">
        <v>16205</v>
      </c>
      <c r="Q11" s="29">
        <v>0</v>
      </c>
      <c r="R11" s="30">
        <v>21242</v>
      </c>
      <c r="S11" s="94"/>
      <c r="T11" s="94"/>
      <c r="U11" s="94"/>
      <c r="V11" s="94"/>
      <c r="W11" s="94"/>
      <c r="X11" s="111">
        <v>2</v>
      </c>
      <c r="Y11" s="65">
        <v>0.5</v>
      </c>
      <c r="Z11" s="65">
        <v>0</v>
      </c>
      <c r="AA11" s="65">
        <v>0.5</v>
      </c>
      <c r="AB11" s="65">
        <v>0</v>
      </c>
      <c r="AC11" s="65">
        <v>0</v>
      </c>
      <c r="AD11" s="65">
        <v>0</v>
      </c>
      <c r="AE11" s="65">
        <v>0</v>
      </c>
      <c r="AF11" s="65">
        <v>0</v>
      </c>
      <c r="AG11" s="6">
        <v>2</v>
      </c>
      <c r="AH11" s="16">
        <v>1</v>
      </c>
      <c r="AI11" s="17">
        <v>1.5</v>
      </c>
      <c r="AJ11" s="18">
        <v>3.5</v>
      </c>
      <c r="AK11" s="18">
        <v>4</v>
      </c>
      <c r="AL11" s="15">
        <f>AJ11/AK11</f>
        <v>0.875</v>
      </c>
      <c r="AM11" s="19">
        <v>38000</v>
      </c>
      <c r="AN11" s="19">
        <v>100000</v>
      </c>
      <c r="AO11" s="15">
        <v>0.38272499999999998</v>
      </c>
      <c r="AP11" s="18">
        <v>4.5</v>
      </c>
      <c r="AQ11" s="20">
        <v>7</v>
      </c>
      <c r="AR11" s="16">
        <v>0.5</v>
      </c>
      <c r="AS11" s="16">
        <v>0.5</v>
      </c>
      <c r="AT11" s="16">
        <v>0</v>
      </c>
      <c r="AU11" s="16">
        <v>0</v>
      </c>
      <c r="AV11" s="66"/>
      <c r="AW11" s="66"/>
      <c r="AX11" s="66"/>
      <c r="AY11" s="66"/>
      <c r="AZ11" s="66"/>
      <c r="BA11" s="66"/>
      <c r="BB11" s="66"/>
      <c r="BC11" s="66"/>
      <c r="BD11" s="66"/>
      <c r="BE11" s="66"/>
      <c r="BF11" s="69"/>
      <c r="BG11" s="67"/>
      <c r="BH11" s="67"/>
      <c r="BI11" s="68"/>
      <c r="BJ11" s="67"/>
      <c r="BK11" s="67"/>
      <c r="BL11" s="67"/>
      <c r="BM11" s="67"/>
      <c r="BN11" s="67"/>
      <c r="BO11" s="67"/>
      <c r="BP11" s="67"/>
      <c r="BQ11" s="67"/>
      <c r="BR11" s="67"/>
      <c r="BS11" s="69"/>
      <c r="BT11" s="69"/>
      <c r="BU11" s="69"/>
      <c r="BV11" s="69"/>
      <c r="BW11" s="69"/>
      <c r="BX11" s="69"/>
      <c r="BY11" s="69"/>
      <c r="BZ11" s="69"/>
      <c r="CA11" s="69"/>
      <c r="CB11" s="69"/>
      <c r="CC11" s="70"/>
      <c r="CD11" s="70"/>
      <c r="CE11" s="71"/>
      <c r="CF11" s="71"/>
      <c r="CG11" s="71"/>
      <c r="CH11" s="71"/>
      <c r="CI11" s="71"/>
      <c r="CJ11" s="71"/>
      <c r="CK11" s="71"/>
      <c r="CL11" s="67"/>
      <c r="CM11" s="72"/>
      <c r="CN11" s="72"/>
      <c r="CO11" s="72"/>
      <c r="CP11" s="72"/>
      <c r="CQ11" s="72"/>
      <c r="CR11" s="72"/>
      <c r="CS11" s="72"/>
      <c r="CT11" s="72"/>
      <c r="CU11" s="69"/>
      <c r="CV11" s="73"/>
      <c r="CW11" s="74"/>
      <c r="CX11" s="74"/>
      <c r="CY11" s="67"/>
      <c r="CZ11" s="75"/>
      <c r="DA11" s="75"/>
      <c r="DB11" s="75"/>
      <c r="DC11" s="75"/>
      <c r="DD11" s="75"/>
      <c r="DE11" s="75"/>
      <c r="DF11" s="75"/>
      <c r="DG11" s="75"/>
      <c r="DH11" s="76"/>
      <c r="DI11" s="76"/>
      <c r="DJ11" s="76"/>
      <c r="DK11" s="76"/>
      <c r="DL11" s="76"/>
      <c r="DM11" s="76"/>
      <c r="DN11" s="76"/>
      <c r="DO11" s="76"/>
      <c r="DP11" s="71"/>
      <c r="DQ11" s="71"/>
      <c r="DR11" s="71"/>
      <c r="DS11" s="71"/>
      <c r="DT11" s="71"/>
      <c r="DU11" s="71"/>
      <c r="DV11" s="71"/>
      <c r="DW11" s="71"/>
      <c r="DX11" s="71"/>
      <c r="DY11" s="71"/>
      <c r="DZ11" s="71"/>
      <c r="EA11" s="71"/>
      <c r="EB11" s="71"/>
      <c r="EC11" s="77"/>
      <c r="ED11" s="77"/>
      <c r="EE11" s="77"/>
      <c r="EF11" s="77"/>
      <c r="EG11" s="78"/>
      <c r="EH11" s="79"/>
      <c r="EI11" s="57"/>
    </row>
    <row r="12" spans="1:139" x14ac:dyDescent="0.2">
      <c r="A12" s="57">
        <v>22</v>
      </c>
      <c r="B12" s="3" t="s">
        <v>595</v>
      </c>
      <c r="C12" s="80"/>
      <c r="D12" s="80"/>
      <c r="E12" s="80"/>
      <c r="F12" s="80"/>
      <c r="G12" s="80"/>
      <c r="H12" s="80"/>
      <c r="I12" s="6" t="s">
        <v>580</v>
      </c>
      <c r="J12" s="6" t="s">
        <v>561</v>
      </c>
      <c r="K12" s="6" t="s">
        <v>33</v>
      </c>
      <c r="L12" s="6" t="s">
        <v>33</v>
      </c>
      <c r="M12" s="6" t="s">
        <v>44</v>
      </c>
      <c r="N12" s="158" t="s">
        <v>33</v>
      </c>
      <c r="O12" s="29">
        <v>4757</v>
      </c>
      <c r="P12" s="29">
        <v>59062</v>
      </c>
      <c r="Q12" s="29">
        <v>0</v>
      </c>
      <c r="R12" s="30">
        <v>85658</v>
      </c>
      <c r="S12" s="94"/>
      <c r="T12" s="94"/>
      <c r="U12" s="94"/>
      <c r="V12" s="94"/>
      <c r="W12" s="94"/>
      <c r="X12" s="111">
        <v>2</v>
      </c>
      <c r="Y12" s="65">
        <v>0</v>
      </c>
      <c r="Z12" s="65">
        <v>1</v>
      </c>
      <c r="AA12" s="65">
        <v>0</v>
      </c>
      <c r="AB12" s="65">
        <v>0</v>
      </c>
      <c r="AC12" s="65">
        <v>0</v>
      </c>
      <c r="AD12" s="65">
        <v>0</v>
      </c>
      <c r="AE12" s="65">
        <v>0</v>
      </c>
      <c r="AF12" s="65">
        <v>0</v>
      </c>
      <c r="AG12" s="77"/>
      <c r="AH12" s="99"/>
      <c r="AI12" s="100"/>
      <c r="AJ12" s="18">
        <v>3.5</v>
      </c>
      <c r="AK12" s="18">
        <v>4</v>
      </c>
      <c r="AL12" s="15">
        <f>AJ12/AK12</f>
        <v>0.875</v>
      </c>
      <c r="AM12" s="19">
        <v>101000</v>
      </c>
      <c r="AN12" s="19">
        <v>100000</v>
      </c>
      <c r="AO12" s="15">
        <v>1.0137849999999999</v>
      </c>
      <c r="AP12" s="18">
        <v>4.5</v>
      </c>
      <c r="AQ12" s="104"/>
      <c r="AR12" s="16">
        <v>0</v>
      </c>
      <c r="AS12" s="16">
        <v>1</v>
      </c>
      <c r="AT12" s="16">
        <v>0</v>
      </c>
      <c r="AU12" s="16">
        <v>0</v>
      </c>
      <c r="AV12" s="66"/>
      <c r="AW12" s="66"/>
      <c r="AX12" s="66"/>
      <c r="AY12" s="66"/>
      <c r="AZ12" s="66"/>
      <c r="BA12" s="66"/>
      <c r="BB12" s="66"/>
      <c r="BC12" s="66"/>
      <c r="BD12" s="66"/>
      <c r="BE12" s="66"/>
      <c r="BF12" s="69"/>
      <c r="BG12" s="67"/>
      <c r="BH12" s="67"/>
      <c r="BI12" s="68"/>
      <c r="BJ12" s="67"/>
      <c r="BK12" s="67"/>
      <c r="BL12" s="67"/>
      <c r="BM12" s="67"/>
      <c r="BN12" s="67"/>
      <c r="BO12" s="67"/>
      <c r="BP12" s="67"/>
      <c r="BQ12" s="67"/>
      <c r="BR12" s="67"/>
      <c r="BS12" s="69"/>
      <c r="BT12" s="69"/>
      <c r="BU12" s="69"/>
      <c r="BV12" s="69"/>
      <c r="BW12" s="69"/>
      <c r="BX12" s="69"/>
      <c r="BY12" s="69"/>
      <c r="BZ12" s="69"/>
      <c r="CA12" s="69"/>
      <c r="CB12" s="69"/>
      <c r="CC12" s="70"/>
      <c r="CD12" s="70"/>
      <c r="CE12" s="71"/>
      <c r="CF12" s="71"/>
      <c r="CG12" s="71"/>
      <c r="CH12" s="71"/>
      <c r="CI12" s="71"/>
      <c r="CJ12" s="71"/>
      <c r="CK12" s="71"/>
      <c r="CL12" s="67"/>
      <c r="CM12" s="72"/>
      <c r="CN12" s="72"/>
      <c r="CO12" s="72"/>
      <c r="CP12" s="72"/>
      <c r="CQ12" s="72"/>
      <c r="CR12" s="72"/>
      <c r="CS12" s="72"/>
      <c r="CT12" s="72"/>
      <c r="CU12" s="69"/>
      <c r="CV12" s="73"/>
      <c r="CW12" s="74"/>
      <c r="CX12" s="74"/>
      <c r="CY12" s="67"/>
      <c r="CZ12" s="75"/>
      <c r="DA12" s="75"/>
      <c r="DB12" s="75"/>
      <c r="DC12" s="75"/>
      <c r="DD12" s="75"/>
      <c r="DE12" s="75"/>
      <c r="DF12" s="75"/>
      <c r="DG12" s="75"/>
      <c r="DH12" s="76"/>
      <c r="DI12" s="76"/>
      <c r="DJ12" s="76"/>
      <c r="DK12" s="76"/>
      <c r="DL12" s="76"/>
      <c r="DM12" s="76"/>
      <c r="DN12" s="76"/>
      <c r="DO12" s="76"/>
      <c r="DP12" s="71"/>
      <c r="DQ12" s="71"/>
      <c r="DR12" s="71"/>
      <c r="DS12" s="71"/>
      <c r="DT12" s="71"/>
      <c r="DU12" s="71"/>
      <c r="DV12" s="71"/>
      <c r="DW12" s="71"/>
      <c r="DX12" s="71"/>
      <c r="DY12" s="71"/>
      <c r="DZ12" s="71"/>
      <c r="EA12" s="71"/>
      <c r="EB12" s="71"/>
      <c r="EC12" s="77"/>
      <c r="ED12" s="77"/>
      <c r="EE12" s="77"/>
      <c r="EF12" s="77"/>
      <c r="EG12" s="78"/>
      <c r="EH12" s="79"/>
      <c r="EI12" s="57"/>
    </row>
    <row r="13" spans="1:139" x14ac:dyDescent="0.2">
      <c r="A13" s="57">
        <v>23</v>
      </c>
      <c r="B13" s="3" t="s">
        <v>596</v>
      </c>
      <c r="C13" s="80"/>
      <c r="D13" s="80"/>
      <c r="E13" s="80"/>
      <c r="F13" s="80"/>
      <c r="G13" s="80"/>
      <c r="H13" s="80"/>
      <c r="I13" s="6" t="s">
        <v>580</v>
      </c>
      <c r="J13" s="6" t="s">
        <v>561</v>
      </c>
      <c r="K13" s="6" t="s">
        <v>33</v>
      </c>
      <c r="L13" s="6" t="s">
        <v>33</v>
      </c>
      <c r="M13" s="6" t="s">
        <v>44</v>
      </c>
      <c r="N13" s="158" t="s">
        <v>33</v>
      </c>
      <c r="O13" s="29">
        <v>4144</v>
      </c>
      <c r="P13" s="29">
        <v>92189</v>
      </c>
      <c r="Q13" s="29">
        <v>3172</v>
      </c>
      <c r="R13" s="30">
        <v>540000</v>
      </c>
      <c r="S13" s="94"/>
      <c r="T13" s="94"/>
      <c r="U13" s="94"/>
      <c r="V13" s="94"/>
      <c r="W13" s="94"/>
      <c r="X13" s="111">
        <v>0</v>
      </c>
      <c r="Y13" s="65">
        <v>0</v>
      </c>
      <c r="Z13" s="65">
        <v>0.25</v>
      </c>
      <c r="AA13" s="65">
        <v>0.75</v>
      </c>
      <c r="AB13" s="65">
        <v>0</v>
      </c>
      <c r="AC13" s="65">
        <v>0</v>
      </c>
      <c r="AD13" s="65">
        <v>0</v>
      </c>
      <c r="AE13" s="65">
        <v>0</v>
      </c>
      <c r="AF13" s="65">
        <v>0</v>
      </c>
      <c r="AG13" s="77"/>
      <c r="AH13" s="99"/>
      <c r="AI13" s="100"/>
      <c r="AJ13" s="18">
        <v>2</v>
      </c>
      <c r="AK13" s="18">
        <v>4</v>
      </c>
      <c r="AL13" s="15">
        <f>AJ13/AK13</f>
        <v>0.5</v>
      </c>
      <c r="AM13" s="103"/>
      <c r="AN13" s="19">
        <v>100000</v>
      </c>
      <c r="AO13" s="15">
        <v>8.7500000000000002E-4</v>
      </c>
      <c r="AP13" s="18">
        <v>5</v>
      </c>
      <c r="AQ13" s="104"/>
      <c r="AR13" s="16">
        <v>0</v>
      </c>
      <c r="AS13" s="16">
        <v>1</v>
      </c>
      <c r="AT13" s="16">
        <v>0</v>
      </c>
      <c r="AU13" s="16">
        <v>0</v>
      </c>
      <c r="AV13" s="66"/>
      <c r="AW13" s="66"/>
      <c r="AX13" s="66"/>
      <c r="AY13" s="66"/>
      <c r="AZ13" s="66"/>
      <c r="BA13" s="66"/>
      <c r="BB13" s="66"/>
      <c r="BC13" s="66"/>
      <c r="BD13" s="66"/>
      <c r="BE13" s="66"/>
      <c r="BF13" s="69"/>
      <c r="BG13" s="67"/>
      <c r="BH13" s="67"/>
      <c r="BI13" s="68"/>
      <c r="BJ13" s="67"/>
      <c r="BK13" s="67"/>
      <c r="BL13" s="67"/>
      <c r="BM13" s="67"/>
      <c r="BN13" s="67"/>
      <c r="BO13" s="67"/>
      <c r="BP13" s="67"/>
      <c r="BQ13" s="67"/>
      <c r="BR13" s="67"/>
      <c r="BS13" s="69"/>
      <c r="BT13" s="69"/>
      <c r="BU13" s="69"/>
      <c r="BV13" s="69"/>
      <c r="BW13" s="69"/>
      <c r="BX13" s="69"/>
      <c r="BY13" s="69"/>
      <c r="BZ13" s="69"/>
      <c r="CA13" s="69"/>
      <c r="CB13" s="69"/>
      <c r="CC13" s="70"/>
      <c r="CD13" s="70"/>
      <c r="CE13" s="71"/>
      <c r="CF13" s="71"/>
      <c r="CG13" s="71"/>
      <c r="CH13" s="71"/>
      <c r="CI13" s="71"/>
      <c r="CJ13" s="71"/>
      <c r="CK13" s="71"/>
      <c r="CL13" s="67"/>
      <c r="CM13" s="72"/>
      <c r="CN13" s="72"/>
      <c r="CO13" s="72"/>
      <c r="CP13" s="72"/>
      <c r="CQ13" s="72"/>
      <c r="CR13" s="72"/>
      <c r="CS13" s="72"/>
      <c r="CT13" s="72"/>
      <c r="CU13" s="69"/>
      <c r="CV13" s="73"/>
      <c r="CW13" s="74"/>
      <c r="CX13" s="74"/>
      <c r="CY13" s="67"/>
      <c r="CZ13" s="75"/>
      <c r="DA13" s="75"/>
      <c r="DB13" s="75"/>
      <c r="DC13" s="75"/>
      <c r="DD13" s="75"/>
      <c r="DE13" s="75"/>
      <c r="DF13" s="75"/>
      <c r="DG13" s="75"/>
      <c r="DH13" s="76"/>
      <c r="DI13" s="76"/>
      <c r="DJ13" s="76"/>
      <c r="DK13" s="76"/>
      <c r="DL13" s="76"/>
      <c r="DM13" s="76"/>
      <c r="DN13" s="76"/>
      <c r="DO13" s="76"/>
      <c r="DP13" s="71"/>
      <c r="DQ13" s="71"/>
      <c r="DR13" s="71"/>
      <c r="DS13" s="71"/>
      <c r="DT13" s="71"/>
      <c r="DU13" s="71"/>
      <c r="DV13" s="71"/>
      <c r="DW13" s="71"/>
      <c r="DX13" s="71"/>
      <c r="DY13" s="71"/>
      <c r="DZ13" s="71"/>
      <c r="EA13" s="71"/>
      <c r="EB13" s="71"/>
      <c r="EC13" s="77"/>
      <c r="ED13" s="77"/>
      <c r="EE13" s="77"/>
      <c r="EF13" s="77"/>
      <c r="EG13" s="78"/>
      <c r="EH13" s="79"/>
      <c r="EI13" s="57"/>
    </row>
    <row r="14" spans="1:139" x14ac:dyDescent="0.2">
      <c r="A14" s="57">
        <v>24</v>
      </c>
      <c r="B14" s="3" t="s">
        <v>356</v>
      </c>
      <c r="C14" s="2" t="s">
        <v>356</v>
      </c>
      <c r="D14" s="2"/>
      <c r="E14" s="2"/>
      <c r="F14" s="2" t="s">
        <v>357</v>
      </c>
      <c r="G14" s="2" t="s">
        <v>358</v>
      </c>
      <c r="H14" s="2" t="s">
        <v>359</v>
      </c>
      <c r="I14" s="6" t="s">
        <v>580</v>
      </c>
      <c r="J14" s="6" t="s">
        <v>561</v>
      </c>
      <c r="K14" s="6" t="s">
        <v>33</v>
      </c>
      <c r="L14" s="6" t="s">
        <v>33</v>
      </c>
      <c r="M14" s="6" t="s">
        <v>44</v>
      </c>
      <c r="N14" s="158" t="s">
        <v>44</v>
      </c>
      <c r="O14" s="29">
        <v>4404</v>
      </c>
      <c r="P14" s="29">
        <v>26280</v>
      </c>
      <c r="Q14" s="29">
        <v>3614</v>
      </c>
      <c r="R14" s="30">
        <v>67424</v>
      </c>
      <c r="S14" s="94"/>
      <c r="T14" s="94"/>
      <c r="U14" s="94"/>
      <c r="V14" s="94"/>
      <c r="W14" s="94"/>
      <c r="X14" s="111">
        <v>2</v>
      </c>
      <c r="Y14" s="65">
        <v>0</v>
      </c>
      <c r="Z14" s="65">
        <v>0.4</v>
      </c>
      <c r="AA14" s="65">
        <v>0.6</v>
      </c>
      <c r="AB14" s="65">
        <v>0</v>
      </c>
      <c r="AC14" s="65">
        <v>0</v>
      </c>
      <c r="AD14" s="65">
        <v>0</v>
      </c>
      <c r="AE14" s="65">
        <v>0</v>
      </c>
      <c r="AF14" s="65">
        <v>0</v>
      </c>
      <c r="AG14" s="6">
        <v>3</v>
      </c>
      <c r="AH14" s="16">
        <v>0.6</v>
      </c>
      <c r="AI14" s="17">
        <v>1.6666666666666667</v>
      </c>
      <c r="AJ14" s="18">
        <v>10.8</v>
      </c>
      <c r="AK14" s="18">
        <v>4.8</v>
      </c>
      <c r="AL14" s="15">
        <f>AJ14/AK14</f>
        <v>2.2500000000000004</v>
      </c>
      <c r="AM14" s="19">
        <v>89000</v>
      </c>
      <c r="AN14" s="19">
        <v>130000</v>
      </c>
      <c r="AO14" s="15">
        <v>0.68104153846153836</v>
      </c>
      <c r="AP14" s="18">
        <v>3.4</v>
      </c>
      <c r="AQ14" s="20">
        <v>13</v>
      </c>
      <c r="AR14" s="16">
        <v>0</v>
      </c>
      <c r="AS14" s="16">
        <v>1</v>
      </c>
      <c r="AT14" s="16">
        <v>0</v>
      </c>
      <c r="AU14" s="16">
        <v>0</v>
      </c>
      <c r="AV14" s="8"/>
      <c r="AW14" s="8" t="s">
        <v>44</v>
      </c>
      <c r="AX14" s="8"/>
      <c r="AY14" s="8"/>
      <c r="AZ14" s="8"/>
      <c r="BA14" s="8"/>
      <c r="BB14" s="8"/>
      <c r="BC14" s="8"/>
      <c r="BD14" s="8"/>
      <c r="BE14" s="8"/>
      <c r="BF14" s="10"/>
      <c r="BG14" s="24" t="s">
        <v>779</v>
      </c>
      <c r="BH14" s="24">
        <v>45.000000000000007</v>
      </c>
      <c r="BI14" s="21">
        <v>0.2678571428571429</v>
      </c>
      <c r="BJ14" s="24">
        <v>9.0000000000000018</v>
      </c>
      <c r="BK14" s="23">
        <v>0.33333333333333331</v>
      </c>
      <c r="BL14" s="23">
        <v>0.70833333333333337</v>
      </c>
      <c r="BM14" s="24" t="s">
        <v>767</v>
      </c>
      <c r="BN14" s="24" t="s">
        <v>767</v>
      </c>
      <c r="BO14" s="24" t="s">
        <v>767</v>
      </c>
      <c r="BP14" s="24" t="s">
        <v>767</v>
      </c>
      <c r="BQ14" s="24" t="s">
        <v>767</v>
      </c>
      <c r="BR14" s="24" t="s">
        <v>767</v>
      </c>
      <c r="BS14" s="10" t="s">
        <v>91</v>
      </c>
      <c r="BT14" s="10" t="s">
        <v>91</v>
      </c>
      <c r="BU14" s="10" t="s">
        <v>34</v>
      </c>
      <c r="BV14" s="10" t="s">
        <v>91</v>
      </c>
      <c r="BW14" s="10" t="s">
        <v>91</v>
      </c>
      <c r="BX14" s="10" t="s">
        <v>91</v>
      </c>
      <c r="BY14" s="10" t="s">
        <v>91</v>
      </c>
      <c r="BZ14" s="10" t="s">
        <v>34</v>
      </c>
      <c r="CA14" s="10" t="s">
        <v>91</v>
      </c>
      <c r="CB14" s="10" t="s">
        <v>34</v>
      </c>
      <c r="CC14" s="11" t="s">
        <v>33</v>
      </c>
      <c r="CD14" s="11" t="s">
        <v>44</v>
      </c>
      <c r="CE14" s="7"/>
      <c r="CF14" s="7"/>
      <c r="CG14" s="7" t="s">
        <v>44</v>
      </c>
      <c r="CH14" s="7"/>
      <c r="CI14" s="7" t="s">
        <v>44</v>
      </c>
      <c r="CJ14" s="7" t="s">
        <v>44</v>
      </c>
      <c r="CK14" s="7" t="s">
        <v>360</v>
      </c>
      <c r="CL14" s="24"/>
      <c r="CM14" s="26">
        <v>0</v>
      </c>
      <c r="CN14" s="26">
        <v>0</v>
      </c>
      <c r="CO14" s="26">
        <v>0</v>
      </c>
      <c r="CP14" s="26">
        <v>0</v>
      </c>
      <c r="CQ14" s="26">
        <v>0.05</v>
      </c>
      <c r="CR14" s="26">
        <v>0.6</v>
      </c>
      <c r="CS14" s="26">
        <v>0.35</v>
      </c>
      <c r="CT14" s="26">
        <v>0</v>
      </c>
      <c r="CU14" s="10" t="s">
        <v>33</v>
      </c>
      <c r="CV14" s="27"/>
      <c r="CW14" s="4" t="s">
        <v>33</v>
      </c>
      <c r="CX14" s="4"/>
      <c r="CY14" s="21">
        <v>0</v>
      </c>
      <c r="CZ14" s="5">
        <v>0</v>
      </c>
      <c r="DA14" s="5">
        <v>0</v>
      </c>
      <c r="DB14" s="5">
        <v>1</v>
      </c>
      <c r="DC14" s="5">
        <v>0</v>
      </c>
      <c r="DD14" s="5">
        <v>0</v>
      </c>
      <c r="DE14" s="5">
        <v>0</v>
      </c>
      <c r="DF14" s="5">
        <v>0</v>
      </c>
      <c r="DG14" s="5">
        <v>1</v>
      </c>
      <c r="DH14" s="12">
        <v>0</v>
      </c>
      <c r="DI14" s="12">
        <v>0</v>
      </c>
      <c r="DJ14" s="12">
        <v>0</v>
      </c>
      <c r="DK14" s="12">
        <v>0</v>
      </c>
      <c r="DL14" s="12">
        <v>0</v>
      </c>
      <c r="DM14" s="12">
        <v>0</v>
      </c>
      <c r="DN14" s="12">
        <v>0</v>
      </c>
      <c r="DO14" s="12">
        <v>0</v>
      </c>
      <c r="DP14" s="7" t="s">
        <v>35</v>
      </c>
      <c r="DQ14" s="7" t="s">
        <v>35</v>
      </c>
      <c r="DR14" s="7" t="s">
        <v>34</v>
      </c>
      <c r="DS14" s="7" t="s">
        <v>34</v>
      </c>
      <c r="DT14" s="7" t="s">
        <v>34</v>
      </c>
      <c r="DU14" s="7" t="s">
        <v>34</v>
      </c>
      <c r="DV14" s="7" t="s">
        <v>34</v>
      </c>
      <c r="DW14" s="7" t="s">
        <v>91</v>
      </c>
      <c r="DX14" s="7" t="s">
        <v>34</v>
      </c>
      <c r="DY14" s="7" t="s">
        <v>34</v>
      </c>
      <c r="DZ14" s="7" t="s">
        <v>34</v>
      </c>
      <c r="EA14" s="7" t="s">
        <v>34</v>
      </c>
      <c r="EB14" s="7" t="s">
        <v>34</v>
      </c>
      <c r="EC14" s="6"/>
      <c r="ED14" s="6" t="s">
        <v>44</v>
      </c>
      <c r="EE14" s="6"/>
      <c r="EF14" s="6"/>
      <c r="EG14" s="63" t="s">
        <v>867</v>
      </c>
      <c r="EH14" s="64"/>
      <c r="EI14" s="57"/>
    </row>
    <row r="15" spans="1:139" x14ac:dyDescent="0.2">
      <c r="A15" s="57">
        <v>34</v>
      </c>
      <c r="B15" s="3" t="s">
        <v>284</v>
      </c>
      <c r="C15" s="2" t="s">
        <v>285</v>
      </c>
      <c r="D15" s="2" t="s">
        <v>286</v>
      </c>
      <c r="E15" s="2" t="s">
        <v>287</v>
      </c>
      <c r="F15" s="2" t="s">
        <v>288</v>
      </c>
      <c r="G15" s="2" t="s">
        <v>289</v>
      </c>
      <c r="H15" s="2" t="s">
        <v>290</v>
      </c>
      <c r="I15" s="6" t="s">
        <v>574</v>
      </c>
      <c r="J15" s="6" t="s">
        <v>561</v>
      </c>
      <c r="K15" s="6" t="s">
        <v>33</v>
      </c>
      <c r="L15" s="6" t="s">
        <v>33</v>
      </c>
      <c r="M15" s="6" t="s">
        <v>44</v>
      </c>
      <c r="N15" s="158" t="s">
        <v>44</v>
      </c>
      <c r="O15" s="29">
        <v>634</v>
      </c>
      <c r="P15" s="29">
        <v>6408</v>
      </c>
      <c r="Q15" s="29">
        <v>0</v>
      </c>
      <c r="R15" s="30">
        <v>18859</v>
      </c>
      <c r="S15" s="94"/>
      <c r="T15" s="94"/>
      <c r="U15" s="94"/>
      <c r="V15" s="94"/>
      <c r="W15" s="94"/>
      <c r="X15" s="111">
        <v>0</v>
      </c>
      <c r="Y15" s="98"/>
      <c r="Z15" s="98"/>
      <c r="AA15" s="98"/>
      <c r="AB15" s="98"/>
      <c r="AC15" s="98"/>
      <c r="AD15" s="98"/>
      <c r="AE15" s="98"/>
      <c r="AF15" s="98"/>
      <c r="AG15" s="77"/>
      <c r="AH15" s="99"/>
      <c r="AI15" s="100"/>
      <c r="AJ15" s="101"/>
      <c r="AK15" s="101"/>
      <c r="AL15" s="102"/>
      <c r="AM15" s="103"/>
      <c r="AN15" s="103"/>
      <c r="AO15" s="102"/>
      <c r="AP15" s="101"/>
      <c r="AQ15" s="104"/>
      <c r="AR15" s="99"/>
      <c r="AS15" s="99"/>
      <c r="AT15" s="99"/>
      <c r="AU15" s="99"/>
      <c r="AV15" s="8"/>
      <c r="AW15" s="8" t="s">
        <v>44</v>
      </c>
      <c r="AX15" s="8" t="s">
        <v>44</v>
      </c>
      <c r="AY15" s="8"/>
      <c r="AZ15" s="8"/>
      <c r="BA15" s="8" t="s">
        <v>44</v>
      </c>
      <c r="BB15" s="8" t="s">
        <v>44</v>
      </c>
      <c r="BC15" s="8"/>
      <c r="BD15" s="8" t="s">
        <v>44</v>
      </c>
      <c r="BE15" s="8"/>
      <c r="BF15" s="10"/>
      <c r="BG15" s="24" t="s">
        <v>769</v>
      </c>
      <c r="BH15" s="24">
        <v>119</v>
      </c>
      <c r="BI15" s="21">
        <v>0.70833333333333337</v>
      </c>
      <c r="BJ15" s="24">
        <v>17</v>
      </c>
      <c r="BK15" s="23">
        <v>0.25</v>
      </c>
      <c r="BL15" s="23">
        <v>0.95833333333333337</v>
      </c>
      <c r="BM15" s="23">
        <v>0.25</v>
      </c>
      <c r="BN15" s="23">
        <v>0.95833333333333337</v>
      </c>
      <c r="BO15" s="23">
        <v>0.25</v>
      </c>
      <c r="BP15" s="23">
        <v>0.95833333333333337</v>
      </c>
      <c r="BQ15" s="23">
        <v>0.25</v>
      </c>
      <c r="BR15" s="23">
        <v>0.95833333333333337</v>
      </c>
      <c r="BS15" s="10" t="s">
        <v>91</v>
      </c>
      <c r="BT15" s="10" t="s">
        <v>91</v>
      </c>
      <c r="BU15" s="10" t="s">
        <v>91</v>
      </c>
      <c r="BV15" s="10" t="s">
        <v>91</v>
      </c>
      <c r="BW15" s="10" t="s">
        <v>35</v>
      </c>
      <c r="BX15" s="10" t="s">
        <v>35</v>
      </c>
      <c r="BY15" s="10" t="s">
        <v>91</v>
      </c>
      <c r="BZ15" s="10" t="s">
        <v>35</v>
      </c>
      <c r="CA15" s="10" t="s">
        <v>35</v>
      </c>
      <c r="CB15" s="10" t="s">
        <v>34</v>
      </c>
      <c r="CC15" s="11" t="s">
        <v>33</v>
      </c>
      <c r="CD15" s="11" t="s">
        <v>44</v>
      </c>
      <c r="CE15" s="71"/>
      <c r="CF15" s="71"/>
      <c r="CG15" s="71"/>
      <c r="CH15" s="71"/>
      <c r="CI15" s="71"/>
      <c r="CJ15" s="71"/>
      <c r="CK15" s="71"/>
      <c r="CL15" s="67"/>
      <c r="CM15" s="72"/>
      <c r="CN15" s="72"/>
      <c r="CO15" s="72"/>
      <c r="CP15" s="72"/>
      <c r="CQ15" s="72"/>
      <c r="CR15" s="72"/>
      <c r="CS15" s="72"/>
      <c r="CT15" s="72"/>
      <c r="CU15" s="69"/>
      <c r="CV15" s="73"/>
      <c r="CW15" s="4" t="s">
        <v>44</v>
      </c>
      <c r="CX15" s="4" t="s">
        <v>291</v>
      </c>
      <c r="CY15" s="21">
        <v>0</v>
      </c>
      <c r="CZ15" s="5">
        <v>0</v>
      </c>
      <c r="DA15" s="5">
        <v>0</v>
      </c>
      <c r="DB15" s="5">
        <v>0</v>
      </c>
      <c r="DC15" s="5">
        <v>0</v>
      </c>
      <c r="DD15" s="5">
        <v>0</v>
      </c>
      <c r="DE15" s="5">
        <v>0</v>
      </c>
      <c r="DF15" s="5">
        <v>0</v>
      </c>
      <c r="DG15" s="5">
        <v>0</v>
      </c>
      <c r="DH15" s="12">
        <v>0</v>
      </c>
      <c r="DI15" s="12">
        <v>0</v>
      </c>
      <c r="DJ15" s="12">
        <v>0</v>
      </c>
      <c r="DK15" s="12">
        <v>0</v>
      </c>
      <c r="DL15" s="12">
        <v>0</v>
      </c>
      <c r="DM15" s="12">
        <v>0</v>
      </c>
      <c r="DN15" s="12">
        <v>0</v>
      </c>
      <c r="DO15" s="12">
        <v>0</v>
      </c>
      <c r="DP15" s="7" t="s">
        <v>91</v>
      </c>
      <c r="DQ15" s="7" t="s">
        <v>91</v>
      </c>
      <c r="DR15" s="7" t="s">
        <v>91</v>
      </c>
      <c r="DS15" s="7" t="s">
        <v>91</v>
      </c>
      <c r="DT15" s="7" t="s">
        <v>34</v>
      </c>
      <c r="DU15" s="7" t="s">
        <v>34</v>
      </c>
      <c r="DV15" s="7" t="s">
        <v>91</v>
      </c>
      <c r="DW15" s="7" t="s">
        <v>34</v>
      </c>
      <c r="DX15" s="7" t="s">
        <v>34</v>
      </c>
      <c r="DY15" s="7" t="s">
        <v>34</v>
      </c>
      <c r="DZ15" s="7" t="s">
        <v>34</v>
      </c>
      <c r="EA15" s="7" t="s">
        <v>34</v>
      </c>
      <c r="EB15" s="7" t="s">
        <v>34</v>
      </c>
      <c r="EC15" s="6"/>
      <c r="ED15" s="6"/>
      <c r="EE15" s="6"/>
      <c r="EF15" s="6"/>
      <c r="EG15" s="63" t="s">
        <v>875</v>
      </c>
      <c r="EH15" s="64" t="s">
        <v>876</v>
      </c>
      <c r="EI15" s="57"/>
    </row>
    <row r="16" spans="1:139" x14ac:dyDescent="0.2">
      <c r="A16" s="57">
        <v>35</v>
      </c>
      <c r="B16" s="3" t="s">
        <v>99</v>
      </c>
      <c r="C16" s="2" t="s">
        <v>100</v>
      </c>
      <c r="D16" s="2" t="s">
        <v>101</v>
      </c>
      <c r="E16" s="2" t="s">
        <v>102</v>
      </c>
      <c r="F16" s="2" t="s">
        <v>103</v>
      </c>
      <c r="G16" s="2" t="s">
        <v>104</v>
      </c>
      <c r="H16" s="2" t="s">
        <v>105</v>
      </c>
      <c r="I16" s="6" t="s">
        <v>574</v>
      </c>
      <c r="J16" s="6" t="s">
        <v>561</v>
      </c>
      <c r="K16" s="6" t="s">
        <v>33</v>
      </c>
      <c r="L16" s="6" t="s">
        <v>33</v>
      </c>
      <c r="M16" s="6" t="s">
        <v>44</v>
      </c>
      <c r="N16" s="158" t="s">
        <v>44</v>
      </c>
      <c r="O16" s="29">
        <v>1383</v>
      </c>
      <c r="P16" s="29">
        <v>0</v>
      </c>
      <c r="Q16" s="29">
        <v>0</v>
      </c>
      <c r="R16" s="30">
        <v>26548</v>
      </c>
      <c r="S16" s="94"/>
      <c r="T16" s="94"/>
      <c r="U16" s="94"/>
      <c r="V16" s="94"/>
      <c r="W16" s="94"/>
      <c r="X16" s="111">
        <v>0</v>
      </c>
      <c r="Y16" s="98"/>
      <c r="Z16" s="98"/>
      <c r="AA16" s="98"/>
      <c r="AB16" s="98"/>
      <c r="AC16" s="98"/>
      <c r="AD16" s="98"/>
      <c r="AE16" s="98"/>
      <c r="AF16" s="98"/>
      <c r="AG16" s="77"/>
      <c r="AH16" s="99"/>
      <c r="AI16" s="100"/>
      <c r="AJ16" s="101"/>
      <c r="AK16" s="101"/>
      <c r="AL16" s="102"/>
      <c r="AM16" s="103"/>
      <c r="AN16" s="103"/>
      <c r="AO16" s="102"/>
      <c r="AP16" s="101"/>
      <c r="AQ16" s="104"/>
      <c r="AR16" s="99"/>
      <c r="AS16" s="99"/>
      <c r="AT16" s="99"/>
      <c r="AU16" s="99"/>
      <c r="AV16" s="8"/>
      <c r="AW16" s="8"/>
      <c r="AX16" s="8" t="s">
        <v>44</v>
      </c>
      <c r="AY16" s="8"/>
      <c r="AZ16" s="8"/>
      <c r="BA16" s="8"/>
      <c r="BB16" s="8"/>
      <c r="BC16" s="8"/>
      <c r="BD16" s="8"/>
      <c r="BE16" s="8"/>
      <c r="BF16" s="10"/>
      <c r="BG16" s="24" t="s">
        <v>779</v>
      </c>
      <c r="BH16" s="24">
        <v>45.000000000000007</v>
      </c>
      <c r="BI16" s="21">
        <v>0.2678571428571429</v>
      </c>
      <c r="BJ16" s="24">
        <v>9.0000000000000018</v>
      </c>
      <c r="BK16" s="23">
        <v>0.33333333333333331</v>
      </c>
      <c r="BL16" s="23">
        <v>0.70833333333333337</v>
      </c>
      <c r="BM16" s="24" t="s">
        <v>767</v>
      </c>
      <c r="BN16" s="24" t="s">
        <v>767</v>
      </c>
      <c r="BO16" s="24" t="s">
        <v>767</v>
      </c>
      <c r="BP16" s="24" t="s">
        <v>767</v>
      </c>
      <c r="BQ16" s="24" t="s">
        <v>767</v>
      </c>
      <c r="BR16" s="24" t="s">
        <v>767</v>
      </c>
      <c r="BS16" s="10" t="s">
        <v>91</v>
      </c>
      <c r="BT16" s="10" t="s">
        <v>91</v>
      </c>
      <c r="BU16" s="10" t="s">
        <v>91</v>
      </c>
      <c r="BV16" s="10" t="s">
        <v>91</v>
      </c>
      <c r="BW16" s="10" t="s">
        <v>91</v>
      </c>
      <c r="BX16" s="10" t="s">
        <v>91</v>
      </c>
      <c r="BY16" s="10" t="s">
        <v>91</v>
      </c>
      <c r="BZ16" s="10" t="s">
        <v>91</v>
      </c>
      <c r="CA16" s="10" t="s">
        <v>91</v>
      </c>
      <c r="CB16" s="10" t="s">
        <v>35</v>
      </c>
      <c r="CC16" s="11" t="s">
        <v>33</v>
      </c>
      <c r="CD16" s="11" t="s">
        <v>44</v>
      </c>
      <c r="CE16" s="7"/>
      <c r="CF16" s="7"/>
      <c r="CG16" s="7" t="s">
        <v>44</v>
      </c>
      <c r="CH16" s="7" t="s">
        <v>44</v>
      </c>
      <c r="CI16" s="7" t="s">
        <v>44</v>
      </c>
      <c r="CJ16" s="7" t="s">
        <v>44</v>
      </c>
      <c r="CK16" s="7"/>
      <c r="CL16" s="24"/>
      <c r="CM16" s="26">
        <v>0</v>
      </c>
      <c r="CN16" s="26">
        <v>0</v>
      </c>
      <c r="CO16" s="26">
        <v>0</v>
      </c>
      <c r="CP16" s="26">
        <v>0</v>
      </c>
      <c r="CQ16" s="26">
        <v>0</v>
      </c>
      <c r="CR16" s="26">
        <v>0</v>
      </c>
      <c r="CS16" s="26">
        <v>1</v>
      </c>
      <c r="CT16" s="26">
        <v>0</v>
      </c>
      <c r="CU16" s="10" t="s">
        <v>33</v>
      </c>
      <c r="CV16" s="27"/>
      <c r="CW16" s="4" t="s">
        <v>44</v>
      </c>
      <c r="CX16" s="4" t="s">
        <v>106</v>
      </c>
      <c r="CY16" s="21">
        <v>0</v>
      </c>
      <c r="CZ16" s="5">
        <v>0</v>
      </c>
      <c r="DA16" s="5">
        <v>0</v>
      </c>
      <c r="DB16" s="5">
        <v>0</v>
      </c>
      <c r="DC16" s="5">
        <v>0</v>
      </c>
      <c r="DD16" s="5">
        <v>0</v>
      </c>
      <c r="DE16" s="5">
        <v>0</v>
      </c>
      <c r="DF16" s="5">
        <v>0</v>
      </c>
      <c r="DG16" s="5">
        <v>0</v>
      </c>
      <c r="DH16" s="12">
        <v>0</v>
      </c>
      <c r="DI16" s="12">
        <v>0</v>
      </c>
      <c r="DJ16" s="12">
        <v>0</v>
      </c>
      <c r="DK16" s="12">
        <v>0</v>
      </c>
      <c r="DL16" s="12">
        <v>0</v>
      </c>
      <c r="DM16" s="12">
        <v>0</v>
      </c>
      <c r="DN16" s="12">
        <v>0</v>
      </c>
      <c r="DO16" s="12">
        <v>0</v>
      </c>
      <c r="DP16" s="7" t="s">
        <v>35</v>
      </c>
      <c r="DQ16" s="7" t="s">
        <v>35</v>
      </c>
      <c r="DR16" s="7" t="s">
        <v>35</v>
      </c>
      <c r="DS16" s="7" t="s">
        <v>35</v>
      </c>
      <c r="DT16" s="7" t="s">
        <v>35</v>
      </c>
      <c r="DU16" s="7" t="s">
        <v>35</v>
      </c>
      <c r="DV16" s="7" t="s">
        <v>35</v>
      </c>
      <c r="DW16" s="7" t="s">
        <v>35</v>
      </c>
      <c r="DX16" s="7" t="s">
        <v>35</v>
      </c>
      <c r="DY16" s="7" t="s">
        <v>35</v>
      </c>
      <c r="DZ16" s="7" t="s">
        <v>35</v>
      </c>
      <c r="EA16" s="7" t="s">
        <v>34</v>
      </c>
      <c r="EB16" s="7" t="s">
        <v>34</v>
      </c>
      <c r="EC16" s="6" t="s">
        <v>44</v>
      </c>
      <c r="ED16" s="6"/>
      <c r="EE16" s="6"/>
      <c r="EF16" s="6"/>
      <c r="EG16" s="63" t="s">
        <v>877</v>
      </c>
      <c r="EH16" s="64" t="s">
        <v>878</v>
      </c>
      <c r="EI16" s="57"/>
    </row>
    <row r="17" spans="1:139" x14ac:dyDescent="0.2">
      <c r="A17" s="57">
        <v>37</v>
      </c>
      <c r="B17" s="3" t="s">
        <v>601</v>
      </c>
      <c r="C17" s="2" t="s">
        <v>601</v>
      </c>
      <c r="D17" s="2" t="s">
        <v>997</v>
      </c>
      <c r="E17" s="2" t="s">
        <v>90</v>
      </c>
      <c r="F17" s="2" t="s">
        <v>1003</v>
      </c>
      <c r="G17" s="2" t="s">
        <v>681</v>
      </c>
      <c r="H17" s="2" t="s">
        <v>90</v>
      </c>
      <c r="I17" s="6" t="s">
        <v>574</v>
      </c>
      <c r="J17" s="6" t="s">
        <v>561</v>
      </c>
      <c r="K17" s="6" t="s">
        <v>33</v>
      </c>
      <c r="L17" s="6" t="s">
        <v>33</v>
      </c>
      <c r="M17" s="6" t="s">
        <v>33</v>
      </c>
      <c r="N17" s="158" t="s">
        <v>44</v>
      </c>
      <c r="O17" s="95"/>
      <c r="P17" s="95"/>
      <c r="Q17" s="95"/>
      <c r="R17" s="96"/>
      <c r="S17" s="94"/>
      <c r="T17" s="94"/>
      <c r="U17" s="94"/>
      <c r="V17" s="94"/>
      <c r="W17" s="94"/>
      <c r="X17" s="111"/>
      <c r="Y17" s="65">
        <v>1</v>
      </c>
      <c r="Z17" s="65">
        <v>0</v>
      </c>
      <c r="AA17" s="65">
        <v>0</v>
      </c>
      <c r="AB17" s="65">
        <v>0</v>
      </c>
      <c r="AC17" s="65">
        <v>0</v>
      </c>
      <c r="AD17" s="65">
        <v>0</v>
      </c>
      <c r="AE17" s="65">
        <v>0</v>
      </c>
      <c r="AF17" s="65">
        <v>0</v>
      </c>
      <c r="AG17" s="77"/>
      <c r="AH17" s="99"/>
      <c r="AI17" s="100"/>
      <c r="AJ17" s="18">
        <v>7.833333333333333</v>
      </c>
      <c r="AK17" s="18">
        <v>7</v>
      </c>
      <c r="AL17" s="15">
        <f t="shared" ref="AL17:AL33" si="0">AJ17/AK17</f>
        <v>1.1190476190476191</v>
      </c>
      <c r="AM17" s="19">
        <v>85000</v>
      </c>
      <c r="AN17" s="19">
        <v>200000</v>
      </c>
      <c r="AO17" s="15">
        <v>0.42260249999999999</v>
      </c>
      <c r="AP17" s="18">
        <v>3.8333333333333335</v>
      </c>
      <c r="AQ17" s="20"/>
      <c r="AR17" s="16">
        <v>0</v>
      </c>
      <c r="AS17" s="16">
        <v>1</v>
      </c>
      <c r="AT17" s="16">
        <v>0</v>
      </c>
      <c r="AU17" s="16">
        <v>0</v>
      </c>
      <c r="AV17" s="8"/>
      <c r="AW17" s="8" t="s">
        <v>44</v>
      </c>
      <c r="AX17" s="8" t="s">
        <v>44</v>
      </c>
      <c r="AY17" s="8"/>
      <c r="AZ17" s="8"/>
      <c r="BA17" s="8"/>
      <c r="BB17" s="8"/>
      <c r="BC17" s="8"/>
      <c r="BD17" s="8"/>
      <c r="BE17" s="8"/>
      <c r="BF17" s="10"/>
      <c r="BG17" s="24" t="s">
        <v>791</v>
      </c>
      <c r="BH17" s="24">
        <v>52.500000000000007</v>
      </c>
      <c r="BI17" s="21">
        <v>0.31250000000000006</v>
      </c>
      <c r="BJ17" s="24">
        <v>10.500000000000002</v>
      </c>
      <c r="BK17" s="23">
        <v>0.33333333333333331</v>
      </c>
      <c r="BL17" s="23">
        <v>0.77083333333333337</v>
      </c>
      <c r="BM17" s="24" t="s">
        <v>767</v>
      </c>
      <c r="BN17" s="24" t="s">
        <v>767</v>
      </c>
      <c r="BO17" s="24" t="s">
        <v>767</v>
      </c>
      <c r="BP17" s="24" t="s">
        <v>767</v>
      </c>
      <c r="BQ17" s="24" t="s">
        <v>767</v>
      </c>
      <c r="BR17" s="24" t="s">
        <v>767</v>
      </c>
      <c r="BS17" s="10" t="s">
        <v>91</v>
      </c>
      <c r="BT17" s="10" t="s">
        <v>91</v>
      </c>
      <c r="BU17" s="10" t="s">
        <v>91</v>
      </c>
      <c r="BV17" s="10" t="s">
        <v>91</v>
      </c>
      <c r="BW17" s="10" t="s">
        <v>91</v>
      </c>
      <c r="BX17" s="10" t="s">
        <v>91</v>
      </c>
      <c r="BY17" s="10" t="s">
        <v>91</v>
      </c>
      <c r="BZ17" s="10" t="s">
        <v>34</v>
      </c>
      <c r="CA17" s="10" t="s">
        <v>91</v>
      </c>
      <c r="CB17" s="10" t="s">
        <v>91</v>
      </c>
      <c r="CC17" s="11" t="s">
        <v>33</v>
      </c>
      <c r="CD17" s="11" t="s">
        <v>44</v>
      </c>
      <c r="CE17" s="7"/>
      <c r="CF17" s="7"/>
      <c r="CG17" s="7"/>
      <c r="CH17" s="7" t="s">
        <v>44</v>
      </c>
      <c r="CI17" s="7"/>
      <c r="CJ17" s="7"/>
      <c r="CK17" s="7"/>
      <c r="CL17" s="24" t="s">
        <v>44</v>
      </c>
      <c r="CM17" s="26">
        <v>0</v>
      </c>
      <c r="CN17" s="26">
        <v>0</v>
      </c>
      <c r="CO17" s="26">
        <v>0</v>
      </c>
      <c r="CP17" s="26">
        <v>0</v>
      </c>
      <c r="CQ17" s="26">
        <v>0.5</v>
      </c>
      <c r="CR17" s="26">
        <v>0.2</v>
      </c>
      <c r="CS17" s="26">
        <v>0.3</v>
      </c>
      <c r="CT17" s="26">
        <v>0</v>
      </c>
      <c r="CU17" s="10" t="s">
        <v>33</v>
      </c>
      <c r="CV17" s="27"/>
      <c r="CW17" s="4" t="s">
        <v>44</v>
      </c>
      <c r="CX17" s="4" t="s">
        <v>843</v>
      </c>
      <c r="CY17" s="21"/>
      <c r="CZ17" s="5">
        <v>0</v>
      </c>
      <c r="DA17" s="5">
        <v>0</v>
      </c>
      <c r="DB17" s="5">
        <v>0</v>
      </c>
      <c r="DC17" s="5">
        <v>0</v>
      </c>
      <c r="DD17" s="5">
        <v>0</v>
      </c>
      <c r="DE17" s="5">
        <v>0</v>
      </c>
      <c r="DF17" s="5">
        <v>0</v>
      </c>
      <c r="DG17" s="5">
        <v>0</v>
      </c>
      <c r="DH17" s="12">
        <v>0</v>
      </c>
      <c r="DI17" s="12">
        <v>0</v>
      </c>
      <c r="DJ17" s="12">
        <v>0</v>
      </c>
      <c r="DK17" s="12">
        <v>0</v>
      </c>
      <c r="DL17" s="12">
        <v>0</v>
      </c>
      <c r="DM17" s="12">
        <v>0</v>
      </c>
      <c r="DN17" s="12">
        <v>0</v>
      </c>
      <c r="DO17" s="12">
        <v>0</v>
      </c>
      <c r="DP17" s="7" t="s">
        <v>34</v>
      </c>
      <c r="DQ17" s="7" t="s">
        <v>91</v>
      </c>
      <c r="DR17" s="7" t="s">
        <v>91</v>
      </c>
      <c r="DS17" s="7" t="s">
        <v>34</v>
      </c>
      <c r="DT17" s="7" t="s">
        <v>34</v>
      </c>
      <c r="DU17" s="7" t="s">
        <v>34</v>
      </c>
      <c r="DV17" s="7" t="s">
        <v>91</v>
      </c>
      <c r="DW17" s="7" t="s">
        <v>91</v>
      </c>
      <c r="DX17" s="7" t="s">
        <v>91</v>
      </c>
      <c r="DY17" s="7" t="s">
        <v>34</v>
      </c>
      <c r="DZ17" s="7" t="s">
        <v>34</v>
      </c>
      <c r="EA17" s="7" t="s">
        <v>91</v>
      </c>
      <c r="EB17" s="7" t="s">
        <v>34</v>
      </c>
      <c r="EC17" s="6" t="s">
        <v>44</v>
      </c>
      <c r="ED17" s="6"/>
      <c r="EE17" s="6"/>
      <c r="EF17" s="6"/>
      <c r="EG17" s="63" t="s">
        <v>881</v>
      </c>
      <c r="EH17" s="64" t="s">
        <v>882</v>
      </c>
      <c r="EI17" s="57"/>
    </row>
    <row r="18" spans="1:139" x14ac:dyDescent="0.2">
      <c r="A18" s="57">
        <v>42</v>
      </c>
      <c r="B18" s="3" t="s">
        <v>318</v>
      </c>
      <c r="C18" s="2" t="s">
        <v>319</v>
      </c>
      <c r="D18" s="2" t="s">
        <v>320</v>
      </c>
      <c r="E18" s="2" t="s">
        <v>321</v>
      </c>
      <c r="F18" s="2" t="s">
        <v>322</v>
      </c>
      <c r="G18" s="2" t="s">
        <v>682</v>
      </c>
      <c r="H18" s="2" t="s">
        <v>323</v>
      </c>
      <c r="I18" s="6" t="s">
        <v>572</v>
      </c>
      <c r="J18" s="6" t="s">
        <v>561</v>
      </c>
      <c r="K18" s="6" t="s">
        <v>33</v>
      </c>
      <c r="L18" s="6" t="s">
        <v>33</v>
      </c>
      <c r="M18" s="6" t="s">
        <v>44</v>
      </c>
      <c r="N18" s="158" t="s">
        <v>44</v>
      </c>
      <c r="O18" s="29">
        <v>2490</v>
      </c>
      <c r="P18" s="29">
        <v>11556</v>
      </c>
      <c r="Q18" s="29">
        <v>960</v>
      </c>
      <c r="R18" s="30">
        <v>75592</v>
      </c>
      <c r="S18" s="94"/>
      <c r="T18" s="94"/>
      <c r="U18" s="94"/>
      <c r="V18" s="94"/>
      <c r="W18" s="94"/>
      <c r="X18" s="111">
        <v>1</v>
      </c>
      <c r="Y18" s="65">
        <v>0</v>
      </c>
      <c r="Z18" s="65">
        <v>0</v>
      </c>
      <c r="AA18" s="65">
        <v>1</v>
      </c>
      <c r="AB18" s="65">
        <v>0</v>
      </c>
      <c r="AC18" s="65">
        <v>0</v>
      </c>
      <c r="AD18" s="65">
        <v>0</v>
      </c>
      <c r="AE18" s="65">
        <v>0</v>
      </c>
      <c r="AF18" s="65">
        <v>0</v>
      </c>
      <c r="AG18" s="6">
        <v>1</v>
      </c>
      <c r="AH18" s="16">
        <v>1</v>
      </c>
      <c r="AI18" s="17">
        <v>2</v>
      </c>
      <c r="AJ18" s="18">
        <v>2</v>
      </c>
      <c r="AK18" s="18">
        <v>5</v>
      </c>
      <c r="AL18" s="15">
        <f t="shared" si="0"/>
        <v>0.4</v>
      </c>
      <c r="AM18" s="19">
        <v>10000</v>
      </c>
      <c r="AN18" s="19">
        <v>150000</v>
      </c>
      <c r="AO18" s="15">
        <v>6.9279999999999994E-2</v>
      </c>
      <c r="AP18" s="18">
        <v>5</v>
      </c>
      <c r="AQ18" s="20">
        <v>12</v>
      </c>
      <c r="AR18" s="16">
        <v>0</v>
      </c>
      <c r="AS18" s="16">
        <v>1</v>
      </c>
      <c r="AT18" s="16">
        <v>0</v>
      </c>
      <c r="AU18" s="16">
        <v>0</v>
      </c>
      <c r="AV18" s="8"/>
      <c r="AW18" s="8" t="s">
        <v>44</v>
      </c>
      <c r="AX18" s="8" t="s">
        <v>44</v>
      </c>
      <c r="AY18" s="8"/>
      <c r="AZ18" s="8"/>
      <c r="BA18" s="8"/>
      <c r="BB18" s="8"/>
      <c r="BC18" s="8"/>
      <c r="BD18" s="8"/>
      <c r="BE18" s="8"/>
      <c r="BF18" s="10"/>
      <c r="BG18" s="24" t="s">
        <v>795</v>
      </c>
      <c r="BH18" s="24">
        <v>60</v>
      </c>
      <c r="BI18" s="21">
        <v>0.35714285714285715</v>
      </c>
      <c r="BJ18" s="24">
        <v>12</v>
      </c>
      <c r="BK18" s="23">
        <v>0.25</v>
      </c>
      <c r="BL18" s="23">
        <v>0.75</v>
      </c>
      <c r="BM18" s="24" t="s">
        <v>767</v>
      </c>
      <c r="BN18" s="24" t="s">
        <v>767</v>
      </c>
      <c r="BO18" s="24" t="s">
        <v>767</v>
      </c>
      <c r="BP18" s="24" t="s">
        <v>767</v>
      </c>
      <c r="BQ18" s="24" t="s">
        <v>767</v>
      </c>
      <c r="BR18" s="24" t="s">
        <v>767</v>
      </c>
      <c r="BS18" s="10" t="s">
        <v>91</v>
      </c>
      <c r="BT18" s="10" t="s">
        <v>91</v>
      </c>
      <c r="BU18" s="10" t="s">
        <v>34</v>
      </c>
      <c r="BV18" s="10" t="s">
        <v>91</v>
      </c>
      <c r="BW18" s="10" t="s">
        <v>91</v>
      </c>
      <c r="BX18" s="10" t="s">
        <v>91</v>
      </c>
      <c r="BY18" s="10" t="s">
        <v>91</v>
      </c>
      <c r="BZ18" s="10" t="s">
        <v>91</v>
      </c>
      <c r="CA18" s="10" t="s">
        <v>91</v>
      </c>
      <c r="CB18" s="10" t="s">
        <v>34</v>
      </c>
      <c r="CC18" s="11" t="s">
        <v>44</v>
      </c>
      <c r="CD18" s="11" t="s">
        <v>33</v>
      </c>
      <c r="CE18" s="7" t="s">
        <v>44</v>
      </c>
      <c r="CF18" s="7"/>
      <c r="CG18" s="7"/>
      <c r="CH18" s="7"/>
      <c r="CI18" s="7"/>
      <c r="CJ18" s="7" t="s">
        <v>44</v>
      </c>
      <c r="CK18" s="7" t="s">
        <v>324</v>
      </c>
      <c r="CL18" s="24" t="s">
        <v>44</v>
      </c>
      <c r="CM18" s="26">
        <v>0</v>
      </c>
      <c r="CN18" s="26">
        <v>0</v>
      </c>
      <c r="CO18" s="26">
        <v>0</v>
      </c>
      <c r="CP18" s="26">
        <v>0</v>
      </c>
      <c r="CQ18" s="26">
        <v>0.1</v>
      </c>
      <c r="CR18" s="26">
        <v>0.1</v>
      </c>
      <c r="CS18" s="26">
        <v>0.8</v>
      </c>
      <c r="CT18" s="26">
        <v>0</v>
      </c>
      <c r="CU18" s="10" t="s">
        <v>44</v>
      </c>
      <c r="CV18" s="27"/>
      <c r="CW18" s="4" t="s">
        <v>33</v>
      </c>
      <c r="CX18" s="4"/>
      <c r="CY18" s="21">
        <v>0</v>
      </c>
      <c r="CZ18" s="5">
        <v>0</v>
      </c>
      <c r="DA18" s="5">
        <v>0</v>
      </c>
      <c r="DB18" s="5">
        <v>0</v>
      </c>
      <c r="DC18" s="5">
        <v>0</v>
      </c>
      <c r="DD18" s="5">
        <v>0</v>
      </c>
      <c r="DE18" s="5">
        <v>0</v>
      </c>
      <c r="DF18" s="5">
        <v>0</v>
      </c>
      <c r="DG18" s="5">
        <v>0</v>
      </c>
      <c r="DH18" s="12">
        <v>0</v>
      </c>
      <c r="DI18" s="12">
        <v>0</v>
      </c>
      <c r="DJ18" s="12">
        <v>0</v>
      </c>
      <c r="DK18" s="12">
        <v>0</v>
      </c>
      <c r="DL18" s="12">
        <v>0</v>
      </c>
      <c r="DM18" s="12">
        <v>0</v>
      </c>
      <c r="DN18" s="12">
        <v>0</v>
      </c>
      <c r="DO18" s="12">
        <v>0</v>
      </c>
      <c r="DP18" s="7" t="s">
        <v>34</v>
      </c>
      <c r="DQ18" s="7" t="s">
        <v>35</v>
      </c>
      <c r="DR18" s="7" t="s">
        <v>34</v>
      </c>
      <c r="DS18" s="7" t="s">
        <v>34</v>
      </c>
      <c r="DT18" s="7" t="s">
        <v>34</v>
      </c>
      <c r="DU18" s="7" t="s">
        <v>34</v>
      </c>
      <c r="DV18" s="7" t="s">
        <v>35</v>
      </c>
      <c r="DW18" s="7" t="s">
        <v>91</v>
      </c>
      <c r="DX18" s="7" t="s">
        <v>91</v>
      </c>
      <c r="DY18" s="7" t="s">
        <v>34</v>
      </c>
      <c r="DZ18" s="7" t="s">
        <v>34</v>
      </c>
      <c r="EA18" s="7" t="s">
        <v>34</v>
      </c>
      <c r="EB18" s="7" t="s">
        <v>34</v>
      </c>
      <c r="EC18" s="6"/>
      <c r="ED18" s="6" t="s">
        <v>44</v>
      </c>
      <c r="EE18" s="6"/>
      <c r="EF18" s="6"/>
      <c r="EG18" s="63" t="s">
        <v>872</v>
      </c>
      <c r="EH18" s="64"/>
      <c r="EI18" s="57"/>
    </row>
    <row r="19" spans="1:139" x14ac:dyDescent="0.2">
      <c r="A19" s="57">
        <v>47</v>
      </c>
      <c r="B19" s="3" t="s">
        <v>602</v>
      </c>
      <c r="C19" s="80"/>
      <c r="D19" s="80"/>
      <c r="E19" s="80"/>
      <c r="F19" s="80"/>
      <c r="G19" s="80"/>
      <c r="H19" s="80"/>
      <c r="I19" s="6" t="s">
        <v>572</v>
      </c>
      <c r="J19" s="6" t="s">
        <v>561</v>
      </c>
      <c r="K19" s="6" t="s">
        <v>33</v>
      </c>
      <c r="L19" s="6" t="s">
        <v>33</v>
      </c>
      <c r="M19" s="6" t="s">
        <v>44</v>
      </c>
      <c r="N19" s="158" t="s">
        <v>33</v>
      </c>
      <c r="O19" s="29">
        <v>105534</v>
      </c>
      <c r="P19" s="29">
        <v>223000</v>
      </c>
      <c r="Q19" s="29">
        <v>21600</v>
      </c>
      <c r="R19" s="30">
        <v>432074</v>
      </c>
      <c r="S19" s="94"/>
      <c r="T19" s="94"/>
      <c r="U19" s="94"/>
      <c r="V19" s="94"/>
      <c r="W19" s="94"/>
      <c r="X19" s="111">
        <v>19</v>
      </c>
      <c r="Y19" s="65">
        <v>0</v>
      </c>
      <c r="Z19" s="65">
        <v>0</v>
      </c>
      <c r="AA19" s="65">
        <v>1</v>
      </c>
      <c r="AB19" s="65">
        <v>0</v>
      </c>
      <c r="AC19" s="65">
        <v>0</v>
      </c>
      <c r="AD19" s="65">
        <v>0</v>
      </c>
      <c r="AE19" s="65">
        <v>0</v>
      </c>
      <c r="AF19" s="65">
        <v>0</v>
      </c>
      <c r="AG19" s="6">
        <v>6</v>
      </c>
      <c r="AH19" s="16">
        <v>1</v>
      </c>
      <c r="AI19" s="17">
        <v>1.8333333333333333</v>
      </c>
      <c r="AJ19" s="18">
        <v>7</v>
      </c>
      <c r="AK19" s="18">
        <v>4.833333333333333</v>
      </c>
      <c r="AL19" s="15">
        <f t="shared" si="0"/>
        <v>1.4482758620689655</v>
      </c>
      <c r="AM19" s="19">
        <v>84000</v>
      </c>
      <c r="AN19" s="19">
        <v>142000</v>
      </c>
      <c r="AO19" s="15">
        <v>0.59072117647058831</v>
      </c>
      <c r="AP19" s="18">
        <v>3.5</v>
      </c>
      <c r="AQ19" s="20">
        <v>15.5</v>
      </c>
      <c r="AR19" s="16">
        <v>0</v>
      </c>
      <c r="AS19" s="16">
        <v>0.83333333333333337</v>
      </c>
      <c r="AT19" s="16">
        <v>0.16666666666666666</v>
      </c>
      <c r="AU19" s="16">
        <v>0</v>
      </c>
      <c r="AV19" s="66"/>
      <c r="AW19" s="66"/>
      <c r="AX19" s="66"/>
      <c r="AY19" s="66"/>
      <c r="AZ19" s="66"/>
      <c r="BA19" s="66"/>
      <c r="BB19" s="66"/>
      <c r="BC19" s="66"/>
      <c r="BD19" s="66"/>
      <c r="BE19" s="66"/>
      <c r="BF19" s="69"/>
      <c r="BG19" s="67"/>
      <c r="BH19" s="67"/>
      <c r="BI19" s="68"/>
      <c r="BJ19" s="67"/>
      <c r="BK19" s="67"/>
      <c r="BL19" s="67"/>
      <c r="BM19" s="67"/>
      <c r="BN19" s="67"/>
      <c r="BO19" s="67"/>
      <c r="BP19" s="67"/>
      <c r="BQ19" s="67"/>
      <c r="BR19" s="67"/>
      <c r="BS19" s="69"/>
      <c r="BT19" s="69"/>
      <c r="BU19" s="69"/>
      <c r="BV19" s="69"/>
      <c r="BW19" s="69"/>
      <c r="BX19" s="69"/>
      <c r="BY19" s="69"/>
      <c r="BZ19" s="69"/>
      <c r="CA19" s="69"/>
      <c r="CB19" s="69"/>
      <c r="CC19" s="70"/>
      <c r="CD19" s="70"/>
      <c r="CE19" s="71"/>
      <c r="CF19" s="71"/>
      <c r="CG19" s="71"/>
      <c r="CH19" s="71"/>
      <c r="CI19" s="71"/>
      <c r="CJ19" s="71"/>
      <c r="CK19" s="71"/>
      <c r="CL19" s="67"/>
      <c r="CM19" s="72"/>
      <c r="CN19" s="72"/>
      <c r="CO19" s="72"/>
      <c r="CP19" s="72"/>
      <c r="CQ19" s="72"/>
      <c r="CR19" s="72"/>
      <c r="CS19" s="72"/>
      <c r="CT19" s="72"/>
      <c r="CU19" s="69"/>
      <c r="CV19" s="73"/>
      <c r="CW19" s="74"/>
      <c r="CX19" s="74"/>
      <c r="CY19" s="67"/>
      <c r="CZ19" s="75"/>
      <c r="DA19" s="75"/>
      <c r="DB19" s="75"/>
      <c r="DC19" s="75"/>
      <c r="DD19" s="75"/>
      <c r="DE19" s="75"/>
      <c r="DF19" s="75"/>
      <c r="DG19" s="75"/>
      <c r="DH19" s="76"/>
      <c r="DI19" s="76"/>
      <c r="DJ19" s="76"/>
      <c r="DK19" s="76"/>
      <c r="DL19" s="76"/>
      <c r="DM19" s="76"/>
      <c r="DN19" s="76"/>
      <c r="DO19" s="76"/>
      <c r="DP19" s="71"/>
      <c r="DQ19" s="71"/>
      <c r="DR19" s="71"/>
      <c r="DS19" s="71"/>
      <c r="DT19" s="71"/>
      <c r="DU19" s="71"/>
      <c r="DV19" s="71"/>
      <c r="DW19" s="71"/>
      <c r="DX19" s="71"/>
      <c r="DY19" s="71"/>
      <c r="DZ19" s="71"/>
      <c r="EA19" s="71"/>
      <c r="EB19" s="71"/>
      <c r="EC19" s="77"/>
      <c r="ED19" s="77"/>
      <c r="EE19" s="77"/>
      <c r="EF19" s="77"/>
      <c r="EG19" s="78"/>
      <c r="EH19" s="79"/>
      <c r="EI19" s="57"/>
    </row>
    <row r="20" spans="1:139" x14ac:dyDescent="0.2">
      <c r="A20" s="57">
        <v>49</v>
      </c>
      <c r="B20" s="3" t="s">
        <v>603</v>
      </c>
      <c r="C20" s="80"/>
      <c r="D20" s="80"/>
      <c r="E20" s="80"/>
      <c r="F20" s="80"/>
      <c r="G20" s="80"/>
      <c r="H20" s="80"/>
      <c r="I20" s="6" t="s">
        <v>572</v>
      </c>
      <c r="J20" s="6" t="s">
        <v>561</v>
      </c>
      <c r="K20" s="6" t="s">
        <v>33</v>
      </c>
      <c r="L20" s="6" t="s">
        <v>33</v>
      </c>
      <c r="M20" s="6" t="s">
        <v>44</v>
      </c>
      <c r="N20" s="158" t="s">
        <v>33</v>
      </c>
      <c r="O20" s="29">
        <v>5448</v>
      </c>
      <c r="P20" s="29">
        <v>5147</v>
      </c>
      <c r="Q20" s="29">
        <v>768</v>
      </c>
      <c r="R20" s="30">
        <v>3445</v>
      </c>
      <c r="S20" s="94"/>
      <c r="T20" s="94"/>
      <c r="U20" s="94"/>
      <c r="V20" s="94"/>
      <c r="W20" s="94"/>
      <c r="X20" s="111">
        <v>1</v>
      </c>
      <c r="Y20" s="65">
        <v>0</v>
      </c>
      <c r="Z20" s="65">
        <v>0</v>
      </c>
      <c r="AA20" s="65">
        <v>1</v>
      </c>
      <c r="AB20" s="65">
        <v>0</v>
      </c>
      <c r="AC20" s="65">
        <v>0</v>
      </c>
      <c r="AD20" s="65">
        <v>0</v>
      </c>
      <c r="AE20" s="65">
        <v>0</v>
      </c>
      <c r="AF20" s="65">
        <v>0</v>
      </c>
      <c r="AG20" s="6">
        <v>1</v>
      </c>
      <c r="AH20" s="16">
        <v>1</v>
      </c>
      <c r="AI20" s="17">
        <v>2</v>
      </c>
      <c r="AJ20" s="18">
        <v>2</v>
      </c>
      <c r="AK20" s="18">
        <v>5</v>
      </c>
      <c r="AL20" s="15">
        <f t="shared" si="0"/>
        <v>0.4</v>
      </c>
      <c r="AM20" s="19">
        <v>6000</v>
      </c>
      <c r="AN20" s="19">
        <v>150000</v>
      </c>
      <c r="AO20" s="15">
        <v>4.2493333333333334E-2</v>
      </c>
      <c r="AP20" s="18">
        <v>5</v>
      </c>
      <c r="AQ20" s="20">
        <v>20</v>
      </c>
      <c r="AR20" s="16">
        <v>0</v>
      </c>
      <c r="AS20" s="16">
        <v>1</v>
      </c>
      <c r="AT20" s="16">
        <v>0</v>
      </c>
      <c r="AU20" s="16">
        <v>0</v>
      </c>
      <c r="AV20" s="66"/>
      <c r="AW20" s="66"/>
      <c r="AX20" s="66"/>
      <c r="AY20" s="66"/>
      <c r="AZ20" s="66"/>
      <c r="BA20" s="66"/>
      <c r="BB20" s="66"/>
      <c r="BC20" s="66"/>
      <c r="BD20" s="66"/>
      <c r="BE20" s="66"/>
      <c r="BF20" s="69"/>
      <c r="BG20" s="67"/>
      <c r="BH20" s="67"/>
      <c r="BI20" s="68"/>
      <c r="BJ20" s="67"/>
      <c r="BK20" s="67"/>
      <c r="BL20" s="67"/>
      <c r="BM20" s="67"/>
      <c r="BN20" s="67"/>
      <c r="BO20" s="67"/>
      <c r="BP20" s="67"/>
      <c r="BQ20" s="67"/>
      <c r="BR20" s="67"/>
      <c r="BS20" s="69"/>
      <c r="BT20" s="69"/>
      <c r="BU20" s="69"/>
      <c r="BV20" s="69"/>
      <c r="BW20" s="69"/>
      <c r="BX20" s="69"/>
      <c r="BY20" s="69"/>
      <c r="BZ20" s="69"/>
      <c r="CA20" s="69"/>
      <c r="CB20" s="69"/>
      <c r="CC20" s="70"/>
      <c r="CD20" s="70"/>
      <c r="CE20" s="71"/>
      <c r="CF20" s="71"/>
      <c r="CG20" s="71"/>
      <c r="CH20" s="71"/>
      <c r="CI20" s="71"/>
      <c r="CJ20" s="71"/>
      <c r="CK20" s="71"/>
      <c r="CL20" s="67"/>
      <c r="CM20" s="72"/>
      <c r="CN20" s="72"/>
      <c r="CO20" s="72"/>
      <c r="CP20" s="72"/>
      <c r="CQ20" s="72"/>
      <c r="CR20" s="72"/>
      <c r="CS20" s="72"/>
      <c r="CT20" s="72"/>
      <c r="CU20" s="69"/>
      <c r="CV20" s="73"/>
      <c r="CW20" s="74"/>
      <c r="CX20" s="74"/>
      <c r="CY20" s="67"/>
      <c r="CZ20" s="75"/>
      <c r="DA20" s="75"/>
      <c r="DB20" s="75"/>
      <c r="DC20" s="75"/>
      <c r="DD20" s="75"/>
      <c r="DE20" s="75"/>
      <c r="DF20" s="75"/>
      <c r="DG20" s="75"/>
      <c r="DH20" s="76"/>
      <c r="DI20" s="76"/>
      <c r="DJ20" s="76"/>
      <c r="DK20" s="76"/>
      <c r="DL20" s="76"/>
      <c r="DM20" s="76"/>
      <c r="DN20" s="76"/>
      <c r="DO20" s="76"/>
      <c r="DP20" s="71"/>
      <c r="DQ20" s="71"/>
      <c r="DR20" s="71"/>
      <c r="DS20" s="71"/>
      <c r="DT20" s="71"/>
      <c r="DU20" s="71"/>
      <c r="DV20" s="71"/>
      <c r="DW20" s="71"/>
      <c r="DX20" s="71"/>
      <c r="DY20" s="71"/>
      <c r="DZ20" s="71"/>
      <c r="EA20" s="71"/>
      <c r="EB20" s="71"/>
      <c r="EC20" s="77"/>
      <c r="ED20" s="77"/>
      <c r="EE20" s="77"/>
      <c r="EF20" s="77"/>
      <c r="EG20" s="78"/>
      <c r="EH20" s="79"/>
      <c r="EI20" s="57"/>
    </row>
    <row r="21" spans="1:139" x14ac:dyDescent="0.2">
      <c r="A21" s="57">
        <v>50</v>
      </c>
      <c r="B21" s="3" t="s">
        <v>604</v>
      </c>
      <c r="C21" s="80"/>
      <c r="D21" s="80"/>
      <c r="E21" s="80"/>
      <c r="F21" s="80"/>
      <c r="G21" s="80"/>
      <c r="H21" s="80"/>
      <c r="I21" s="6" t="s">
        <v>572</v>
      </c>
      <c r="J21" s="6" t="s">
        <v>561</v>
      </c>
      <c r="K21" s="6" t="s">
        <v>33</v>
      </c>
      <c r="L21" s="6" t="s">
        <v>33</v>
      </c>
      <c r="M21" s="6" t="s">
        <v>44</v>
      </c>
      <c r="N21" s="158" t="s">
        <v>33</v>
      </c>
      <c r="O21" s="29">
        <v>4377</v>
      </c>
      <c r="P21" s="29">
        <v>43995</v>
      </c>
      <c r="Q21" s="29">
        <v>1869</v>
      </c>
      <c r="R21" s="30">
        <v>201072</v>
      </c>
      <c r="S21" s="94"/>
      <c r="T21" s="94"/>
      <c r="U21" s="94"/>
      <c r="V21" s="94"/>
      <c r="W21" s="94"/>
      <c r="X21" s="111">
        <v>3</v>
      </c>
      <c r="Y21" s="65">
        <v>0.25</v>
      </c>
      <c r="Z21" s="65">
        <v>0</v>
      </c>
      <c r="AA21" s="65">
        <v>0.75</v>
      </c>
      <c r="AB21" s="65">
        <v>0</v>
      </c>
      <c r="AC21" s="65">
        <v>0</v>
      </c>
      <c r="AD21" s="65">
        <v>0</v>
      </c>
      <c r="AE21" s="65">
        <v>0</v>
      </c>
      <c r="AF21" s="65">
        <v>0</v>
      </c>
      <c r="AG21" s="6">
        <v>4</v>
      </c>
      <c r="AH21" s="16">
        <v>1</v>
      </c>
      <c r="AI21" s="17">
        <v>1.5</v>
      </c>
      <c r="AJ21" s="18">
        <v>4.25</v>
      </c>
      <c r="AK21" s="18">
        <v>4.25</v>
      </c>
      <c r="AL21" s="15">
        <f t="shared" si="0"/>
        <v>1</v>
      </c>
      <c r="AM21" s="19">
        <v>82000</v>
      </c>
      <c r="AN21" s="19">
        <v>113000</v>
      </c>
      <c r="AO21" s="15">
        <v>0.73109925925925934</v>
      </c>
      <c r="AP21" s="18">
        <v>4.5</v>
      </c>
      <c r="AQ21" s="20">
        <v>8</v>
      </c>
      <c r="AR21" s="16">
        <v>0</v>
      </c>
      <c r="AS21" s="16">
        <v>1</v>
      </c>
      <c r="AT21" s="16">
        <v>0</v>
      </c>
      <c r="AU21" s="16">
        <v>0</v>
      </c>
      <c r="AV21" s="66"/>
      <c r="AW21" s="66"/>
      <c r="AX21" s="66"/>
      <c r="AY21" s="66"/>
      <c r="AZ21" s="66"/>
      <c r="BA21" s="66"/>
      <c r="BB21" s="66"/>
      <c r="BC21" s="66"/>
      <c r="BD21" s="66"/>
      <c r="BE21" s="66"/>
      <c r="BF21" s="69"/>
      <c r="BG21" s="67"/>
      <c r="BH21" s="67"/>
      <c r="BI21" s="68"/>
      <c r="BJ21" s="67"/>
      <c r="BK21" s="67"/>
      <c r="BL21" s="67"/>
      <c r="BM21" s="67"/>
      <c r="BN21" s="67"/>
      <c r="BO21" s="67"/>
      <c r="BP21" s="67"/>
      <c r="BQ21" s="67"/>
      <c r="BR21" s="67"/>
      <c r="BS21" s="69"/>
      <c r="BT21" s="69"/>
      <c r="BU21" s="69"/>
      <c r="BV21" s="69"/>
      <c r="BW21" s="69"/>
      <c r="BX21" s="69"/>
      <c r="BY21" s="69"/>
      <c r="BZ21" s="69"/>
      <c r="CA21" s="69"/>
      <c r="CB21" s="69"/>
      <c r="CC21" s="70"/>
      <c r="CD21" s="70"/>
      <c r="CE21" s="71"/>
      <c r="CF21" s="71"/>
      <c r="CG21" s="71"/>
      <c r="CH21" s="71"/>
      <c r="CI21" s="71"/>
      <c r="CJ21" s="71"/>
      <c r="CK21" s="71"/>
      <c r="CL21" s="67"/>
      <c r="CM21" s="72"/>
      <c r="CN21" s="72"/>
      <c r="CO21" s="72"/>
      <c r="CP21" s="72"/>
      <c r="CQ21" s="72"/>
      <c r="CR21" s="72"/>
      <c r="CS21" s="72"/>
      <c r="CT21" s="72"/>
      <c r="CU21" s="69"/>
      <c r="CV21" s="73"/>
      <c r="CW21" s="74"/>
      <c r="CX21" s="74"/>
      <c r="CY21" s="67"/>
      <c r="CZ21" s="75"/>
      <c r="DA21" s="75"/>
      <c r="DB21" s="75"/>
      <c r="DC21" s="75"/>
      <c r="DD21" s="75"/>
      <c r="DE21" s="75"/>
      <c r="DF21" s="75"/>
      <c r="DG21" s="75"/>
      <c r="DH21" s="76"/>
      <c r="DI21" s="76"/>
      <c r="DJ21" s="76"/>
      <c r="DK21" s="76"/>
      <c r="DL21" s="76"/>
      <c r="DM21" s="76"/>
      <c r="DN21" s="76"/>
      <c r="DO21" s="76"/>
      <c r="DP21" s="71"/>
      <c r="DQ21" s="71"/>
      <c r="DR21" s="71"/>
      <c r="DS21" s="71"/>
      <c r="DT21" s="71"/>
      <c r="DU21" s="71"/>
      <c r="DV21" s="71"/>
      <c r="DW21" s="71"/>
      <c r="DX21" s="71"/>
      <c r="DY21" s="71"/>
      <c r="DZ21" s="71"/>
      <c r="EA21" s="71"/>
      <c r="EB21" s="71"/>
      <c r="EC21" s="77"/>
      <c r="ED21" s="77"/>
      <c r="EE21" s="77"/>
      <c r="EF21" s="77"/>
      <c r="EG21" s="78"/>
      <c r="EH21" s="79"/>
      <c r="EI21" s="57"/>
    </row>
    <row r="22" spans="1:139" x14ac:dyDescent="0.2">
      <c r="A22" s="57">
        <v>51</v>
      </c>
      <c r="B22" s="3" t="s">
        <v>125</v>
      </c>
      <c r="C22" s="2" t="s">
        <v>126</v>
      </c>
      <c r="D22" s="2" t="s">
        <v>127</v>
      </c>
      <c r="E22" s="2" t="s">
        <v>128</v>
      </c>
      <c r="F22" s="2" t="s">
        <v>129</v>
      </c>
      <c r="G22" s="2" t="s">
        <v>130</v>
      </c>
      <c r="H22" s="2" t="s">
        <v>131</v>
      </c>
      <c r="I22" s="6" t="s">
        <v>565</v>
      </c>
      <c r="J22" s="6" t="s">
        <v>561</v>
      </c>
      <c r="K22" s="6" t="s">
        <v>33</v>
      </c>
      <c r="L22" s="6" t="s">
        <v>33</v>
      </c>
      <c r="M22" s="6" t="s">
        <v>44</v>
      </c>
      <c r="N22" s="158" t="s">
        <v>44</v>
      </c>
      <c r="O22" s="29">
        <v>284</v>
      </c>
      <c r="P22" s="29">
        <v>1196</v>
      </c>
      <c r="Q22" s="29">
        <v>76</v>
      </c>
      <c r="R22" s="30">
        <v>1845</v>
      </c>
      <c r="S22" s="94"/>
      <c r="T22" s="94"/>
      <c r="U22" s="94"/>
      <c r="V22" s="94"/>
      <c r="W22" s="94"/>
      <c r="X22" s="111">
        <v>1</v>
      </c>
      <c r="Y22" s="65">
        <v>0</v>
      </c>
      <c r="Z22" s="65">
        <v>0</v>
      </c>
      <c r="AA22" s="65">
        <v>1</v>
      </c>
      <c r="AB22" s="65">
        <v>0</v>
      </c>
      <c r="AC22" s="65">
        <v>0</v>
      </c>
      <c r="AD22" s="65">
        <v>0</v>
      </c>
      <c r="AE22" s="65">
        <v>0</v>
      </c>
      <c r="AF22" s="65">
        <v>0</v>
      </c>
      <c r="AG22" s="6">
        <v>1</v>
      </c>
      <c r="AH22" s="16">
        <v>1</v>
      </c>
      <c r="AI22" s="17">
        <v>0</v>
      </c>
      <c r="AJ22" s="18">
        <v>18</v>
      </c>
      <c r="AK22" s="18">
        <v>5</v>
      </c>
      <c r="AL22" s="15">
        <f t="shared" si="0"/>
        <v>3.6</v>
      </c>
      <c r="AM22" s="19">
        <v>109000</v>
      </c>
      <c r="AN22" s="19">
        <v>150000</v>
      </c>
      <c r="AO22" s="15">
        <v>0.72497333333333336</v>
      </c>
      <c r="AP22" s="18">
        <v>3</v>
      </c>
      <c r="AQ22" s="20">
        <v>25</v>
      </c>
      <c r="AR22" s="16">
        <v>0</v>
      </c>
      <c r="AS22" s="16">
        <v>1</v>
      </c>
      <c r="AT22" s="16">
        <v>0</v>
      </c>
      <c r="AU22" s="16">
        <v>0</v>
      </c>
      <c r="AV22" s="8"/>
      <c r="AW22" s="8"/>
      <c r="AX22" s="8"/>
      <c r="AY22" s="8"/>
      <c r="AZ22" s="8"/>
      <c r="BA22" s="8"/>
      <c r="BB22" s="8"/>
      <c r="BC22" s="8"/>
      <c r="BD22" s="8"/>
      <c r="BE22" s="8" t="s">
        <v>760</v>
      </c>
      <c r="BF22" s="10"/>
      <c r="BG22" s="24" t="s">
        <v>793</v>
      </c>
      <c r="BH22" s="24">
        <v>45.000000000000007</v>
      </c>
      <c r="BI22" s="21">
        <v>0.2678571428571429</v>
      </c>
      <c r="BJ22" s="24">
        <v>9.0000000000000018</v>
      </c>
      <c r="BK22" s="23">
        <v>0.33333333333333331</v>
      </c>
      <c r="BL22" s="23">
        <v>0.70833333333333337</v>
      </c>
      <c r="BM22" s="24" t="s">
        <v>767</v>
      </c>
      <c r="BN22" s="24" t="s">
        <v>767</v>
      </c>
      <c r="BO22" s="24" t="s">
        <v>767</v>
      </c>
      <c r="BP22" s="24" t="s">
        <v>767</v>
      </c>
      <c r="BQ22" s="24" t="s">
        <v>767</v>
      </c>
      <c r="BR22" s="24" t="s">
        <v>767</v>
      </c>
      <c r="BS22" s="10" t="s">
        <v>91</v>
      </c>
      <c r="BT22" s="10" t="s">
        <v>91</v>
      </c>
      <c r="BU22" s="10" t="s">
        <v>91</v>
      </c>
      <c r="BV22" s="10" t="s">
        <v>34</v>
      </c>
      <c r="BW22" s="10" t="s">
        <v>91</v>
      </c>
      <c r="BX22" s="10" t="s">
        <v>91</v>
      </c>
      <c r="BY22" s="10" t="s">
        <v>91</v>
      </c>
      <c r="BZ22" s="10" t="s">
        <v>91</v>
      </c>
      <c r="CA22" s="10" t="s">
        <v>91</v>
      </c>
      <c r="CB22" s="10" t="s">
        <v>34</v>
      </c>
      <c r="CC22" s="11" t="s">
        <v>91</v>
      </c>
      <c r="CD22" s="11" t="s">
        <v>91</v>
      </c>
      <c r="CE22" s="71"/>
      <c r="CF22" s="71"/>
      <c r="CG22" s="71"/>
      <c r="CH22" s="71"/>
      <c r="CI22" s="71"/>
      <c r="CJ22" s="71"/>
      <c r="CK22" s="71"/>
      <c r="CL22" s="67"/>
      <c r="CM22" s="72"/>
      <c r="CN22" s="72"/>
      <c r="CO22" s="72"/>
      <c r="CP22" s="72"/>
      <c r="CQ22" s="72"/>
      <c r="CR22" s="72"/>
      <c r="CS22" s="72"/>
      <c r="CT22" s="72"/>
      <c r="CU22" s="69"/>
      <c r="CV22" s="73"/>
      <c r="CW22" s="4" t="s">
        <v>33</v>
      </c>
      <c r="CX22" s="4"/>
      <c r="CY22" s="21">
        <v>0</v>
      </c>
      <c r="CZ22" s="5">
        <v>0</v>
      </c>
      <c r="DA22" s="5">
        <v>0</v>
      </c>
      <c r="DB22" s="5">
        <v>0</v>
      </c>
      <c r="DC22" s="5">
        <v>0</v>
      </c>
      <c r="DD22" s="5">
        <v>0</v>
      </c>
      <c r="DE22" s="5">
        <v>0</v>
      </c>
      <c r="DF22" s="5">
        <v>0</v>
      </c>
      <c r="DG22" s="5">
        <v>0</v>
      </c>
      <c r="DH22" s="12">
        <v>1</v>
      </c>
      <c r="DI22" s="12">
        <v>1</v>
      </c>
      <c r="DJ22" s="12">
        <v>1</v>
      </c>
      <c r="DK22" s="12">
        <v>0</v>
      </c>
      <c r="DL22" s="12">
        <v>0</v>
      </c>
      <c r="DM22" s="12">
        <v>0</v>
      </c>
      <c r="DN22" s="12">
        <v>0</v>
      </c>
      <c r="DO22" s="12">
        <v>3</v>
      </c>
      <c r="DP22" s="7" t="s">
        <v>34</v>
      </c>
      <c r="DQ22" s="7" t="s">
        <v>35</v>
      </c>
      <c r="DR22" s="7" t="s">
        <v>91</v>
      </c>
      <c r="DS22" s="7" t="s">
        <v>34</v>
      </c>
      <c r="DT22" s="7" t="s">
        <v>34</v>
      </c>
      <c r="DU22" s="7" t="s">
        <v>34</v>
      </c>
      <c r="DV22" s="7" t="s">
        <v>34</v>
      </c>
      <c r="DW22" s="7" t="s">
        <v>91</v>
      </c>
      <c r="DX22" s="7" t="s">
        <v>91</v>
      </c>
      <c r="DY22" s="7" t="s">
        <v>34</v>
      </c>
      <c r="DZ22" s="7" t="s">
        <v>34</v>
      </c>
      <c r="EA22" s="7" t="s">
        <v>91</v>
      </c>
      <c r="EB22" s="7" t="s">
        <v>91</v>
      </c>
      <c r="EC22" s="6"/>
      <c r="ED22" s="6" t="s">
        <v>44</v>
      </c>
      <c r="EE22" s="6"/>
      <c r="EF22" s="6"/>
      <c r="EG22" s="63" t="s">
        <v>91</v>
      </c>
      <c r="EH22" s="64" t="s">
        <v>91</v>
      </c>
      <c r="EI22" s="57"/>
    </row>
    <row r="23" spans="1:139" x14ac:dyDescent="0.2">
      <c r="A23" s="57">
        <v>52</v>
      </c>
      <c r="B23" s="3" t="s">
        <v>343</v>
      </c>
      <c r="C23" s="2" t="s">
        <v>343</v>
      </c>
      <c r="D23" s="2" t="s">
        <v>344</v>
      </c>
      <c r="E23" s="2" t="s">
        <v>345</v>
      </c>
      <c r="F23" s="2" t="s">
        <v>346</v>
      </c>
      <c r="G23" s="2" t="s">
        <v>684</v>
      </c>
      <c r="H23" s="2" t="s">
        <v>347</v>
      </c>
      <c r="I23" s="6" t="s">
        <v>565</v>
      </c>
      <c r="J23" s="6" t="s">
        <v>561</v>
      </c>
      <c r="K23" s="6" t="s">
        <v>33</v>
      </c>
      <c r="L23" s="6" t="s">
        <v>33</v>
      </c>
      <c r="M23" s="6" t="s">
        <v>44</v>
      </c>
      <c r="N23" s="158" t="s">
        <v>44</v>
      </c>
      <c r="O23" s="29">
        <v>5939</v>
      </c>
      <c r="P23" s="29">
        <v>185251</v>
      </c>
      <c r="Q23" s="29">
        <v>7807</v>
      </c>
      <c r="R23" s="30">
        <v>522632</v>
      </c>
      <c r="S23" s="94"/>
      <c r="T23" s="94"/>
      <c r="U23" s="94"/>
      <c r="V23" s="94"/>
      <c r="W23" s="94"/>
      <c r="X23" s="111">
        <v>8</v>
      </c>
      <c r="Y23" s="65">
        <v>0.6</v>
      </c>
      <c r="Z23" s="65">
        <v>0.2</v>
      </c>
      <c r="AA23" s="65">
        <v>0.2</v>
      </c>
      <c r="AB23" s="65">
        <v>0</v>
      </c>
      <c r="AC23" s="65">
        <v>0</v>
      </c>
      <c r="AD23" s="65">
        <v>0</v>
      </c>
      <c r="AE23" s="65">
        <v>0</v>
      </c>
      <c r="AF23" s="65">
        <v>0</v>
      </c>
      <c r="AG23" s="6">
        <v>5</v>
      </c>
      <c r="AH23" s="16">
        <v>1</v>
      </c>
      <c r="AI23" s="17">
        <v>0.4</v>
      </c>
      <c r="AJ23" s="18">
        <v>11.4</v>
      </c>
      <c r="AK23" s="18">
        <v>6.4</v>
      </c>
      <c r="AL23" s="15">
        <f t="shared" si="0"/>
        <v>1.78125</v>
      </c>
      <c r="AM23" s="19">
        <v>221000</v>
      </c>
      <c r="AN23" s="19">
        <v>180000</v>
      </c>
      <c r="AO23" s="15">
        <v>1.2271166666666666</v>
      </c>
      <c r="AP23" s="18">
        <v>1</v>
      </c>
      <c r="AQ23" s="20">
        <v>8.1999999999999993</v>
      </c>
      <c r="AR23" s="16">
        <v>0</v>
      </c>
      <c r="AS23" s="16">
        <v>1</v>
      </c>
      <c r="AT23" s="16">
        <v>0</v>
      </c>
      <c r="AU23" s="16">
        <v>0</v>
      </c>
      <c r="AV23" s="8" t="s">
        <v>44</v>
      </c>
      <c r="AW23" s="8" t="s">
        <v>44</v>
      </c>
      <c r="AX23" s="8" t="s">
        <v>44</v>
      </c>
      <c r="AY23" s="8"/>
      <c r="AZ23" s="8"/>
      <c r="BA23" s="8" t="s">
        <v>44</v>
      </c>
      <c r="BB23" s="8" t="s">
        <v>44</v>
      </c>
      <c r="BC23" s="8" t="s">
        <v>44</v>
      </c>
      <c r="BD23" s="8" t="s">
        <v>44</v>
      </c>
      <c r="BE23" s="8"/>
      <c r="BF23" s="10"/>
      <c r="BG23" s="24" t="s">
        <v>799</v>
      </c>
      <c r="BH23" s="24">
        <v>114</v>
      </c>
      <c r="BI23" s="21">
        <v>0.6785714285714286</v>
      </c>
      <c r="BJ23" s="24">
        <v>19</v>
      </c>
      <c r="BK23" s="23">
        <v>0.16666666666666666</v>
      </c>
      <c r="BL23" s="23">
        <v>0.95833333333333337</v>
      </c>
      <c r="BM23" s="23">
        <v>0.16666666666666666</v>
      </c>
      <c r="BN23" s="23">
        <v>0.95833333333333337</v>
      </c>
      <c r="BO23" s="24" t="s">
        <v>767</v>
      </c>
      <c r="BP23" s="24" t="s">
        <v>767</v>
      </c>
      <c r="BQ23" s="23">
        <v>0.16666666666666666</v>
      </c>
      <c r="BR23" s="23">
        <v>0.95833333333333337</v>
      </c>
      <c r="BS23" s="10" t="s">
        <v>34</v>
      </c>
      <c r="BT23" s="10" t="s">
        <v>91</v>
      </c>
      <c r="BU23" s="10" t="s">
        <v>34</v>
      </c>
      <c r="BV23" s="10" t="s">
        <v>91</v>
      </c>
      <c r="BW23" s="10" t="s">
        <v>91</v>
      </c>
      <c r="BX23" s="10" t="s">
        <v>91</v>
      </c>
      <c r="BY23" s="10" t="s">
        <v>34</v>
      </c>
      <c r="BZ23" s="10" t="s">
        <v>34</v>
      </c>
      <c r="CA23" s="10" t="s">
        <v>91</v>
      </c>
      <c r="CB23" s="10" t="s">
        <v>34</v>
      </c>
      <c r="CC23" s="11" t="s">
        <v>44</v>
      </c>
      <c r="CD23" s="11" t="s">
        <v>44</v>
      </c>
      <c r="CE23" s="7"/>
      <c r="CF23" s="7" t="s">
        <v>44</v>
      </c>
      <c r="CG23" s="7"/>
      <c r="CH23" s="7" t="s">
        <v>44</v>
      </c>
      <c r="CI23" s="7"/>
      <c r="CJ23" s="7" t="s">
        <v>44</v>
      </c>
      <c r="CK23" s="7"/>
      <c r="CL23" s="24" t="s">
        <v>44</v>
      </c>
      <c r="CM23" s="26">
        <v>0.15</v>
      </c>
      <c r="CN23" s="26">
        <v>0</v>
      </c>
      <c r="CO23" s="26">
        <v>0</v>
      </c>
      <c r="CP23" s="26">
        <v>0</v>
      </c>
      <c r="CQ23" s="26">
        <v>0.15</v>
      </c>
      <c r="CR23" s="26">
        <v>0.05</v>
      </c>
      <c r="CS23" s="26">
        <v>0.6</v>
      </c>
      <c r="CT23" s="26">
        <v>0.05</v>
      </c>
      <c r="CU23" s="10" t="s">
        <v>33</v>
      </c>
      <c r="CV23" s="27"/>
      <c r="CW23" s="4" t="s">
        <v>33</v>
      </c>
      <c r="CX23" s="4"/>
      <c r="CY23" s="21">
        <v>0.1</v>
      </c>
      <c r="CZ23" s="5">
        <v>3</v>
      </c>
      <c r="DA23" s="5">
        <v>0</v>
      </c>
      <c r="DB23" s="5">
        <v>1</v>
      </c>
      <c r="DC23" s="5">
        <v>0</v>
      </c>
      <c r="DD23" s="5">
        <v>0</v>
      </c>
      <c r="DE23" s="5">
        <v>0</v>
      </c>
      <c r="DF23" s="5">
        <v>0</v>
      </c>
      <c r="DG23" s="5">
        <v>4</v>
      </c>
      <c r="DH23" s="12">
        <v>2</v>
      </c>
      <c r="DI23" s="12">
        <v>0</v>
      </c>
      <c r="DJ23" s="12">
        <v>0</v>
      </c>
      <c r="DK23" s="12">
        <v>0</v>
      </c>
      <c r="DL23" s="12">
        <v>0</v>
      </c>
      <c r="DM23" s="12">
        <v>0</v>
      </c>
      <c r="DN23" s="12">
        <v>0</v>
      </c>
      <c r="DO23" s="12">
        <v>2</v>
      </c>
      <c r="DP23" s="7" t="s">
        <v>34</v>
      </c>
      <c r="DQ23" s="7" t="s">
        <v>91</v>
      </c>
      <c r="DR23" s="7" t="s">
        <v>34</v>
      </c>
      <c r="DS23" s="7" t="s">
        <v>34</v>
      </c>
      <c r="DT23" s="7" t="s">
        <v>34</v>
      </c>
      <c r="DU23" s="7" t="s">
        <v>34</v>
      </c>
      <c r="DV23" s="7" t="s">
        <v>34</v>
      </c>
      <c r="DW23" s="7" t="s">
        <v>34</v>
      </c>
      <c r="DX23" s="7" t="s">
        <v>34</v>
      </c>
      <c r="DY23" s="7" t="s">
        <v>34</v>
      </c>
      <c r="DZ23" s="7" t="s">
        <v>34</v>
      </c>
      <c r="EA23" s="7" t="s">
        <v>34</v>
      </c>
      <c r="EB23" s="7" t="s">
        <v>34</v>
      </c>
      <c r="EC23" s="6"/>
      <c r="ED23" s="6" t="s">
        <v>44</v>
      </c>
      <c r="EE23" s="6"/>
      <c r="EF23" s="6"/>
      <c r="EG23" s="63" t="s">
        <v>897</v>
      </c>
      <c r="EH23" s="64" t="s">
        <v>898</v>
      </c>
      <c r="EI23" s="57"/>
    </row>
    <row r="24" spans="1:139" x14ac:dyDescent="0.2">
      <c r="A24" s="57">
        <v>53</v>
      </c>
      <c r="B24" s="3" t="s">
        <v>142</v>
      </c>
      <c r="C24" s="2" t="s">
        <v>142</v>
      </c>
      <c r="D24" s="2" t="s">
        <v>143</v>
      </c>
      <c r="E24" s="2"/>
      <c r="F24" s="2" t="s">
        <v>144</v>
      </c>
      <c r="G24" s="2" t="s">
        <v>145</v>
      </c>
      <c r="H24" s="2" t="s">
        <v>146</v>
      </c>
      <c r="I24" s="6" t="s">
        <v>565</v>
      </c>
      <c r="J24" s="6" t="s">
        <v>561</v>
      </c>
      <c r="K24" s="6" t="s">
        <v>33</v>
      </c>
      <c r="L24" s="6" t="s">
        <v>33</v>
      </c>
      <c r="M24" s="6" t="s">
        <v>44</v>
      </c>
      <c r="N24" s="158" t="s">
        <v>44</v>
      </c>
      <c r="O24" s="29">
        <v>3450</v>
      </c>
      <c r="P24" s="29">
        <v>5145</v>
      </c>
      <c r="Q24" s="29">
        <v>180</v>
      </c>
      <c r="R24" s="30">
        <v>1845</v>
      </c>
      <c r="S24" s="94"/>
      <c r="T24" s="94"/>
      <c r="U24" s="94"/>
      <c r="V24" s="94"/>
      <c r="W24" s="94"/>
      <c r="X24" s="111">
        <v>1</v>
      </c>
      <c r="Y24" s="65">
        <v>0</v>
      </c>
      <c r="Z24" s="65">
        <v>0</v>
      </c>
      <c r="AA24" s="65">
        <v>1</v>
      </c>
      <c r="AB24" s="65">
        <v>0</v>
      </c>
      <c r="AC24" s="65">
        <v>0</v>
      </c>
      <c r="AD24" s="65">
        <v>0</v>
      </c>
      <c r="AE24" s="65">
        <v>0</v>
      </c>
      <c r="AF24" s="65">
        <v>0</v>
      </c>
      <c r="AG24" s="6">
        <v>1</v>
      </c>
      <c r="AH24" s="16">
        <v>1</v>
      </c>
      <c r="AI24" s="17">
        <v>2</v>
      </c>
      <c r="AJ24" s="18">
        <v>12</v>
      </c>
      <c r="AK24" s="18">
        <v>4</v>
      </c>
      <c r="AL24" s="15">
        <f t="shared" si="0"/>
        <v>3</v>
      </c>
      <c r="AM24" s="19">
        <v>93000</v>
      </c>
      <c r="AN24" s="19">
        <v>100000</v>
      </c>
      <c r="AO24" s="15">
        <v>0.93066000000000004</v>
      </c>
      <c r="AP24" s="18">
        <v>4</v>
      </c>
      <c r="AQ24" s="20">
        <v>10</v>
      </c>
      <c r="AR24" s="16">
        <v>0</v>
      </c>
      <c r="AS24" s="16">
        <v>1</v>
      </c>
      <c r="AT24" s="16">
        <v>0</v>
      </c>
      <c r="AU24" s="16">
        <v>0</v>
      </c>
      <c r="AV24" s="8"/>
      <c r="AW24" s="8" t="s">
        <v>44</v>
      </c>
      <c r="AX24" s="8" t="s">
        <v>44</v>
      </c>
      <c r="AY24" s="8"/>
      <c r="AZ24" s="8"/>
      <c r="BA24" s="8"/>
      <c r="BB24" s="8"/>
      <c r="BC24" s="8"/>
      <c r="BD24" s="8"/>
      <c r="BE24" s="8"/>
      <c r="BF24" s="10"/>
      <c r="BG24" s="24" t="s">
        <v>793</v>
      </c>
      <c r="BH24" s="24">
        <v>45.000000000000007</v>
      </c>
      <c r="BI24" s="21">
        <v>0.2678571428571429</v>
      </c>
      <c r="BJ24" s="24">
        <v>9.0000000000000018</v>
      </c>
      <c r="BK24" s="23">
        <v>0.33333333333333331</v>
      </c>
      <c r="BL24" s="23">
        <v>0.70833333333333337</v>
      </c>
      <c r="BM24" s="24" t="s">
        <v>767</v>
      </c>
      <c r="BN24" s="24" t="s">
        <v>767</v>
      </c>
      <c r="BO24" s="24" t="s">
        <v>767</v>
      </c>
      <c r="BP24" s="24" t="s">
        <v>767</v>
      </c>
      <c r="BQ24" s="24" t="s">
        <v>767</v>
      </c>
      <c r="BR24" s="24" t="s">
        <v>767</v>
      </c>
      <c r="BS24" s="10" t="s">
        <v>91</v>
      </c>
      <c r="BT24" s="10" t="s">
        <v>91</v>
      </c>
      <c r="BU24" s="10" t="s">
        <v>91</v>
      </c>
      <c r="BV24" s="10" t="s">
        <v>91</v>
      </c>
      <c r="BW24" s="10" t="s">
        <v>91</v>
      </c>
      <c r="BX24" s="10" t="s">
        <v>91</v>
      </c>
      <c r="BY24" s="10" t="s">
        <v>91</v>
      </c>
      <c r="BZ24" s="10" t="s">
        <v>34</v>
      </c>
      <c r="CA24" s="10" t="s">
        <v>91</v>
      </c>
      <c r="CB24" s="10" t="s">
        <v>91</v>
      </c>
      <c r="CC24" s="11" t="s">
        <v>33</v>
      </c>
      <c r="CD24" s="11" t="s">
        <v>44</v>
      </c>
      <c r="CE24" s="7"/>
      <c r="CF24" s="7" t="s">
        <v>44</v>
      </c>
      <c r="CG24" s="7"/>
      <c r="CH24" s="7"/>
      <c r="CI24" s="7"/>
      <c r="CJ24" s="7"/>
      <c r="CK24" s="7"/>
      <c r="CL24" s="24"/>
      <c r="CM24" s="26">
        <v>0</v>
      </c>
      <c r="CN24" s="26">
        <v>0</v>
      </c>
      <c r="CO24" s="26">
        <v>0</v>
      </c>
      <c r="CP24" s="26">
        <v>0</v>
      </c>
      <c r="CQ24" s="26">
        <v>0</v>
      </c>
      <c r="CR24" s="26">
        <v>0.1</v>
      </c>
      <c r="CS24" s="26">
        <v>0.9</v>
      </c>
      <c r="CT24" s="26">
        <v>0</v>
      </c>
      <c r="CU24" s="10" t="s">
        <v>33</v>
      </c>
      <c r="CV24" s="27"/>
      <c r="CW24" s="4" t="s">
        <v>33</v>
      </c>
      <c r="CX24" s="4"/>
      <c r="CY24" s="21">
        <v>0</v>
      </c>
      <c r="CZ24" s="5">
        <v>0</v>
      </c>
      <c r="DA24" s="5">
        <v>0</v>
      </c>
      <c r="DB24" s="5">
        <v>0</v>
      </c>
      <c r="DC24" s="5">
        <v>0</v>
      </c>
      <c r="DD24" s="5">
        <v>0</v>
      </c>
      <c r="DE24" s="5">
        <v>0</v>
      </c>
      <c r="DF24" s="5">
        <v>0</v>
      </c>
      <c r="DG24" s="5">
        <v>0</v>
      </c>
      <c r="DH24" s="12">
        <v>0</v>
      </c>
      <c r="DI24" s="12">
        <v>0</v>
      </c>
      <c r="DJ24" s="12">
        <v>0</v>
      </c>
      <c r="DK24" s="12">
        <v>0</v>
      </c>
      <c r="DL24" s="12">
        <v>0</v>
      </c>
      <c r="DM24" s="12">
        <v>0</v>
      </c>
      <c r="DN24" s="12">
        <v>0</v>
      </c>
      <c r="DO24" s="12">
        <v>0</v>
      </c>
      <c r="DP24" s="7" t="s">
        <v>34</v>
      </c>
      <c r="DQ24" s="7" t="s">
        <v>35</v>
      </c>
      <c r="DR24" s="7" t="s">
        <v>34</v>
      </c>
      <c r="DS24" s="7" t="s">
        <v>34</v>
      </c>
      <c r="DT24" s="7" t="s">
        <v>34</v>
      </c>
      <c r="DU24" s="7" t="s">
        <v>34</v>
      </c>
      <c r="DV24" s="7" t="s">
        <v>34</v>
      </c>
      <c r="DW24" s="7" t="s">
        <v>91</v>
      </c>
      <c r="DX24" s="7" t="s">
        <v>91</v>
      </c>
      <c r="DY24" s="7" t="s">
        <v>34</v>
      </c>
      <c r="DZ24" s="7" t="s">
        <v>34</v>
      </c>
      <c r="EA24" s="7" t="s">
        <v>34</v>
      </c>
      <c r="EB24" s="7" t="s">
        <v>34</v>
      </c>
      <c r="EC24" s="6"/>
      <c r="ED24" s="6" t="s">
        <v>44</v>
      </c>
      <c r="EE24" s="6"/>
      <c r="EF24" s="6"/>
      <c r="EG24" s="63" t="s">
        <v>899</v>
      </c>
      <c r="EH24" s="64" t="s">
        <v>900</v>
      </c>
      <c r="EI24" s="57"/>
    </row>
    <row r="25" spans="1:139" x14ac:dyDescent="0.2">
      <c r="A25" s="57">
        <v>54</v>
      </c>
      <c r="B25" s="3" t="s">
        <v>605</v>
      </c>
      <c r="C25" s="80"/>
      <c r="D25" s="80"/>
      <c r="E25" s="80"/>
      <c r="F25" s="80"/>
      <c r="G25" s="80"/>
      <c r="H25" s="80"/>
      <c r="I25" s="6" t="s">
        <v>565</v>
      </c>
      <c r="J25" s="6" t="s">
        <v>561</v>
      </c>
      <c r="K25" s="6" t="s">
        <v>33</v>
      </c>
      <c r="L25" s="6" t="s">
        <v>33</v>
      </c>
      <c r="M25" s="6" t="s">
        <v>44</v>
      </c>
      <c r="N25" s="158" t="s">
        <v>33</v>
      </c>
      <c r="O25" s="29">
        <v>16782</v>
      </c>
      <c r="P25" s="29">
        <v>45058</v>
      </c>
      <c r="Q25" s="29">
        <v>3504</v>
      </c>
      <c r="R25" s="30">
        <v>43829</v>
      </c>
      <c r="S25" s="94"/>
      <c r="T25" s="94"/>
      <c r="U25" s="94"/>
      <c r="V25" s="94"/>
      <c r="W25" s="94"/>
      <c r="X25" s="111">
        <v>6</v>
      </c>
      <c r="Y25" s="65">
        <v>0</v>
      </c>
      <c r="Z25" s="65">
        <v>0</v>
      </c>
      <c r="AA25" s="65">
        <v>1</v>
      </c>
      <c r="AB25" s="65">
        <v>0</v>
      </c>
      <c r="AC25" s="65">
        <v>0</v>
      </c>
      <c r="AD25" s="65">
        <v>0</v>
      </c>
      <c r="AE25" s="65">
        <v>0</v>
      </c>
      <c r="AF25" s="65">
        <v>0</v>
      </c>
      <c r="AG25" s="6">
        <v>2</v>
      </c>
      <c r="AH25" s="16">
        <v>1</v>
      </c>
      <c r="AI25" s="17">
        <v>1</v>
      </c>
      <c r="AJ25" s="18">
        <v>19.5</v>
      </c>
      <c r="AK25" s="18">
        <v>4</v>
      </c>
      <c r="AL25" s="15">
        <f t="shared" si="0"/>
        <v>4.875</v>
      </c>
      <c r="AM25" s="19">
        <v>104000</v>
      </c>
      <c r="AN25" s="19">
        <v>100000</v>
      </c>
      <c r="AO25" s="15">
        <v>1.041785</v>
      </c>
      <c r="AP25" s="18">
        <v>1</v>
      </c>
      <c r="AQ25" s="20">
        <v>11</v>
      </c>
      <c r="AR25" s="16">
        <v>0.5</v>
      </c>
      <c r="AS25" s="16">
        <v>0.5</v>
      </c>
      <c r="AT25" s="16">
        <v>0</v>
      </c>
      <c r="AU25" s="16">
        <v>0</v>
      </c>
      <c r="AV25" s="66"/>
      <c r="AW25" s="66"/>
      <c r="AX25" s="66"/>
      <c r="AY25" s="66"/>
      <c r="AZ25" s="66"/>
      <c r="BA25" s="66"/>
      <c r="BB25" s="66"/>
      <c r="BC25" s="66"/>
      <c r="BD25" s="66"/>
      <c r="BE25" s="66"/>
      <c r="BF25" s="69"/>
      <c r="BG25" s="67"/>
      <c r="BH25" s="67"/>
      <c r="BI25" s="68"/>
      <c r="BJ25" s="67"/>
      <c r="BK25" s="67"/>
      <c r="BL25" s="67"/>
      <c r="BM25" s="67"/>
      <c r="BN25" s="67"/>
      <c r="BO25" s="67"/>
      <c r="BP25" s="67"/>
      <c r="BQ25" s="67"/>
      <c r="BR25" s="67"/>
      <c r="BS25" s="69"/>
      <c r="BT25" s="69"/>
      <c r="BU25" s="69"/>
      <c r="BV25" s="69"/>
      <c r="BW25" s="69"/>
      <c r="BX25" s="69"/>
      <c r="BY25" s="69"/>
      <c r="BZ25" s="69"/>
      <c r="CA25" s="69"/>
      <c r="CB25" s="69"/>
      <c r="CC25" s="70"/>
      <c r="CD25" s="70"/>
      <c r="CE25" s="71"/>
      <c r="CF25" s="71"/>
      <c r="CG25" s="71"/>
      <c r="CH25" s="71"/>
      <c r="CI25" s="71"/>
      <c r="CJ25" s="71"/>
      <c r="CK25" s="71"/>
      <c r="CL25" s="67"/>
      <c r="CM25" s="72"/>
      <c r="CN25" s="72"/>
      <c r="CO25" s="72"/>
      <c r="CP25" s="72"/>
      <c r="CQ25" s="72"/>
      <c r="CR25" s="72"/>
      <c r="CS25" s="72"/>
      <c r="CT25" s="72"/>
      <c r="CU25" s="69"/>
      <c r="CV25" s="73"/>
      <c r="CW25" s="74"/>
      <c r="CX25" s="74"/>
      <c r="CY25" s="67"/>
      <c r="CZ25" s="75"/>
      <c r="DA25" s="75"/>
      <c r="DB25" s="75"/>
      <c r="DC25" s="75"/>
      <c r="DD25" s="75"/>
      <c r="DE25" s="75"/>
      <c r="DF25" s="75"/>
      <c r="DG25" s="75"/>
      <c r="DH25" s="76"/>
      <c r="DI25" s="76"/>
      <c r="DJ25" s="76"/>
      <c r="DK25" s="76"/>
      <c r="DL25" s="76"/>
      <c r="DM25" s="76"/>
      <c r="DN25" s="76"/>
      <c r="DO25" s="76"/>
      <c r="DP25" s="71"/>
      <c r="DQ25" s="71"/>
      <c r="DR25" s="71"/>
      <c r="DS25" s="71"/>
      <c r="DT25" s="71"/>
      <c r="DU25" s="71"/>
      <c r="DV25" s="71"/>
      <c r="DW25" s="71"/>
      <c r="DX25" s="71"/>
      <c r="DY25" s="71"/>
      <c r="DZ25" s="71"/>
      <c r="EA25" s="71"/>
      <c r="EB25" s="71"/>
      <c r="EC25" s="77"/>
      <c r="ED25" s="77"/>
      <c r="EE25" s="77"/>
      <c r="EF25" s="77"/>
      <c r="EG25" s="78"/>
      <c r="EH25" s="79"/>
      <c r="EI25" s="57"/>
    </row>
    <row r="26" spans="1:139" x14ac:dyDescent="0.2">
      <c r="A26" s="57">
        <v>55</v>
      </c>
      <c r="B26" s="3" t="s">
        <v>606</v>
      </c>
      <c r="C26" s="2" t="s">
        <v>674</v>
      </c>
      <c r="D26" s="2" t="s">
        <v>675</v>
      </c>
      <c r="E26" s="2"/>
      <c r="F26" s="2" t="s">
        <v>676</v>
      </c>
      <c r="G26" s="2" t="s">
        <v>677</v>
      </c>
      <c r="H26" s="2" t="s">
        <v>678</v>
      </c>
      <c r="I26" s="6" t="s">
        <v>565</v>
      </c>
      <c r="J26" s="6" t="s">
        <v>561</v>
      </c>
      <c r="K26" s="6" t="s">
        <v>33</v>
      </c>
      <c r="L26" s="6" t="s">
        <v>33</v>
      </c>
      <c r="M26" s="6" t="s">
        <v>44</v>
      </c>
      <c r="N26" s="158" t="s">
        <v>44</v>
      </c>
      <c r="O26" s="29">
        <v>331</v>
      </c>
      <c r="P26" s="29">
        <v>573</v>
      </c>
      <c r="Q26" s="29">
        <v>88</v>
      </c>
      <c r="R26" s="30">
        <v>1241</v>
      </c>
      <c r="S26" s="94"/>
      <c r="T26" s="94"/>
      <c r="U26" s="94"/>
      <c r="V26" s="94"/>
      <c r="W26" s="94"/>
      <c r="X26" s="111">
        <v>1</v>
      </c>
      <c r="Y26" s="65">
        <v>0</v>
      </c>
      <c r="Z26" s="65">
        <v>0</v>
      </c>
      <c r="AA26" s="65">
        <v>1</v>
      </c>
      <c r="AB26" s="65">
        <v>0</v>
      </c>
      <c r="AC26" s="65">
        <v>0</v>
      </c>
      <c r="AD26" s="65">
        <v>0</v>
      </c>
      <c r="AE26" s="65">
        <v>0</v>
      </c>
      <c r="AF26" s="65">
        <v>0</v>
      </c>
      <c r="AG26" s="6">
        <v>1</v>
      </c>
      <c r="AH26" s="16">
        <v>1</v>
      </c>
      <c r="AI26" s="17">
        <v>2</v>
      </c>
      <c r="AJ26" s="18">
        <v>16</v>
      </c>
      <c r="AK26" s="18">
        <v>5</v>
      </c>
      <c r="AL26" s="15">
        <f t="shared" si="0"/>
        <v>3.2</v>
      </c>
      <c r="AM26" s="19">
        <v>72000</v>
      </c>
      <c r="AN26" s="19">
        <v>150000</v>
      </c>
      <c r="AO26" s="15">
        <v>0.48269333333333331</v>
      </c>
      <c r="AP26" s="18">
        <v>3</v>
      </c>
      <c r="AQ26" s="20">
        <v>14</v>
      </c>
      <c r="AR26" s="16">
        <v>0</v>
      </c>
      <c r="AS26" s="16">
        <v>1</v>
      </c>
      <c r="AT26" s="16">
        <v>0</v>
      </c>
      <c r="AU26" s="16">
        <v>0</v>
      </c>
      <c r="AV26" s="8"/>
      <c r="AW26" s="8" t="s">
        <v>44</v>
      </c>
      <c r="AX26" s="8" t="s">
        <v>44</v>
      </c>
      <c r="AY26" s="8"/>
      <c r="AZ26" s="8"/>
      <c r="BA26" s="8"/>
      <c r="BB26" s="8"/>
      <c r="BC26" s="8"/>
      <c r="BD26" s="8"/>
      <c r="BE26" s="8"/>
      <c r="BF26" s="10"/>
      <c r="BG26" s="24" t="s">
        <v>793</v>
      </c>
      <c r="BH26" s="24">
        <v>45.000000000000007</v>
      </c>
      <c r="BI26" s="21">
        <v>0.2678571428571429</v>
      </c>
      <c r="BJ26" s="24">
        <v>9.0000000000000018</v>
      </c>
      <c r="BK26" s="23">
        <v>0.33333333333333331</v>
      </c>
      <c r="BL26" s="23">
        <v>0.70833333333333337</v>
      </c>
      <c r="BM26" s="24" t="s">
        <v>767</v>
      </c>
      <c r="BN26" s="24" t="s">
        <v>767</v>
      </c>
      <c r="BO26" s="24" t="s">
        <v>767</v>
      </c>
      <c r="BP26" s="24" t="s">
        <v>767</v>
      </c>
      <c r="BQ26" s="24" t="s">
        <v>767</v>
      </c>
      <c r="BR26" s="24" t="s">
        <v>767</v>
      </c>
      <c r="BS26" s="10" t="s">
        <v>91</v>
      </c>
      <c r="BT26" s="10" t="s">
        <v>35</v>
      </c>
      <c r="BU26" s="10" t="s">
        <v>91</v>
      </c>
      <c r="BV26" s="10" t="s">
        <v>91</v>
      </c>
      <c r="BW26" s="10" t="s">
        <v>91</v>
      </c>
      <c r="BX26" s="10" t="s">
        <v>91</v>
      </c>
      <c r="BY26" s="10" t="s">
        <v>91</v>
      </c>
      <c r="BZ26" s="10" t="s">
        <v>34</v>
      </c>
      <c r="CA26" s="10" t="s">
        <v>91</v>
      </c>
      <c r="CB26" s="10" t="s">
        <v>34</v>
      </c>
      <c r="CC26" s="11" t="s">
        <v>33</v>
      </c>
      <c r="CD26" s="11" t="s">
        <v>44</v>
      </c>
      <c r="CE26" s="71"/>
      <c r="CF26" s="71"/>
      <c r="CG26" s="71"/>
      <c r="CH26" s="71"/>
      <c r="CI26" s="71"/>
      <c r="CJ26" s="71"/>
      <c r="CK26" s="71"/>
      <c r="CL26" s="67"/>
      <c r="CM26" s="72"/>
      <c r="CN26" s="72"/>
      <c r="CO26" s="72"/>
      <c r="CP26" s="72"/>
      <c r="CQ26" s="72"/>
      <c r="CR26" s="72"/>
      <c r="CS26" s="72"/>
      <c r="CT26" s="72"/>
      <c r="CU26" s="69"/>
      <c r="CV26" s="73"/>
      <c r="CW26" s="4" t="s">
        <v>33</v>
      </c>
      <c r="CX26" s="4"/>
      <c r="CY26" s="21">
        <v>0</v>
      </c>
      <c r="CZ26" s="5">
        <v>0</v>
      </c>
      <c r="DA26" s="5">
        <v>0</v>
      </c>
      <c r="DB26" s="5">
        <v>0</v>
      </c>
      <c r="DC26" s="5">
        <v>0</v>
      </c>
      <c r="DD26" s="5">
        <v>0</v>
      </c>
      <c r="DE26" s="5">
        <v>0</v>
      </c>
      <c r="DF26" s="5">
        <v>0</v>
      </c>
      <c r="DG26" s="5">
        <v>0</v>
      </c>
      <c r="DH26" s="12">
        <v>0</v>
      </c>
      <c r="DI26" s="12">
        <v>0</v>
      </c>
      <c r="DJ26" s="12">
        <v>0</v>
      </c>
      <c r="DK26" s="12">
        <v>0</v>
      </c>
      <c r="DL26" s="12">
        <v>0</v>
      </c>
      <c r="DM26" s="12">
        <v>0</v>
      </c>
      <c r="DN26" s="12">
        <v>0</v>
      </c>
      <c r="DO26" s="12">
        <v>0</v>
      </c>
      <c r="DP26" s="7" t="s">
        <v>35</v>
      </c>
      <c r="DQ26" s="7" t="s">
        <v>35</v>
      </c>
      <c r="DR26" s="7" t="s">
        <v>34</v>
      </c>
      <c r="DS26" s="7" t="s">
        <v>35</v>
      </c>
      <c r="DT26" s="7" t="s">
        <v>35</v>
      </c>
      <c r="DU26" s="7" t="s">
        <v>91</v>
      </c>
      <c r="DV26" s="7" t="s">
        <v>34</v>
      </c>
      <c r="DW26" s="7" t="s">
        <v>91</v>
      </c>
      <c r="DX26" s="7" t="s">
        <v>91</v>
      </c>
      <c r="DY26" s="7" t="s">
        <v>34</v>
      </c>
      <c r="DZ26" s="7" t="s">
        <v>34</v>
      </c>
      <c r="EA26" s="7" t="s">
        <v>34</v>
      </c>
      <c r="EB26" s="7" t="s">
        <v>34</v>
      </c>
      <c r="EC26" s="6"/>
      <c r="ED26" s="6" t="s">
        <v>44</v>
      </c>
      <c r="EE26" s="6"/>
      <c r="EF26" s="6"/>
      <c r="EG26" s="63"/>
      <c r="EH26" s="64"/>
      <c r="EI26" s="57"/>
    </row>
    <row r="27" spans="1:139" x14ac:dyDescent="0.2">
      <c r="A27" s="57">
        <v>56</v>
      </c>
      <c r="B27" s="3" t="s">
        <v>607</v>
      </c>
      <c r="C27" s="2" t="s">
        <v>716</v>
      </c>
      <c r="D27" s="2" t="s">
        <v>717</v>
      </c>
      <c r="E27" s="2" t="s">
        <v>718</v>
      </c>
      <c r="F27" s="2" t="s">
        <v>719</v>
      </c>
      <c r="G27" s="2" t="s">
        <v>722</v>
      </c>
      <c r="H27" s="2" t="s">
        <v>720</v>
      </c>
      <c r="I27" s="6" t="s">
        <v>565</v>
      </c>
      <c r="J27" s="6" t="s">
        <v>561</v>
      </c>
      <c r="K27" s="6" t="s">
        <v>33</v>
      </c>
      <c r="L27" s="6" t="s">
        <v>33</v>
      </c>
      <c r="M27" s="6" t="s">
        <v>44</v>
      </c>
      <c r="N27" s="158" t="s">
        <v>44</v>
      </c>
      <c r="O27" s="29">
        <v>5509</v>
      </c>
      <c r="P27" s="29">
        <v>38367</v>
      </c>
      <c r="Q27" s="29">
        <v>2552</v>
      </c>
      <c r="R27" s="30">
        <v>49437</v>
      </c>
      <c r="S27" s="94"/>
      <c r="T27" s="94"/>
      <c r="U27" s="94"/>
      <c r="V27" s="94"/>
      <c r="W27" s="94"/>
      <c r="X27" s="111">
        <v>6</v>
      </c>
      <c r="Y27" s="65">
        <v>0.25</v>
      </c>
      <c r="Z27" s="65">
        <v>0.25</v>
      </c>
      <c r="AA27" s="65">
        <v>0.5</v>
      </c>
      <c r="AB27" s="65">
        <v>0</v>
      </c>
      <c r="AC27" s="65">
        <v>0</v>
      </c>
      <c r="AD27" s="65">
        <v>0</v>
      </c>
      <c r="AE27" s="65">
        <v>0</v>
      </c>
      <c r="AF27" s="65">
        <v>0</v>
      </c>
      <c r="AG27" s="6">
        <v>4</v>
      </c>
      <c r="AH27" s="16">
        <v>1</v>
      </c>
      <c r="AI27" s="17">
        <v>1.5</v>
      </c>
      <c r="AJ27" s="18">
        <v>7.25</v>
      </c>
      <c r="AK27" s="18">
        <v>4</v>
      </c>
      <c r="AL27" s="15">
        <f t="shared" si="0"/>
        <v>1.8125</v>
      </c>
      <c r="AM27" s="19">
        <v>56000</v>
      </c>
      <c r="AN27" s="19">
        <v>100000</v>
      </c>
      <c r="AO27" s="15">
        <v>0.56399999999999995</v>
      </c>
      <c r="AP27" s="18">
        <v>4.5</v>
      </c>
      <c r="AQ27" s="20">
        <v>12.25</v>
      </c>
      <c r="AR27" s="16">
        <v>0</v>
      </c>
      <c r="AS27" s="16">
        <v>1</v>
      </c>
      <c r="AT27" s="16">
        <v>0</v>
      </c>
      <c r="AU27" s="16">
        <v>0</v>
      </c>
      <c r="AV27" s="8"/>
      <c r="AW27" s="8" t="s">
        <v>44</v>
      </c>
      <c r="AX27" s="8" t="s">
        <v>44</v>
      </c>
      <c r="AY27" s="8"/>
      <c r="AZ27" s="8"/>
      <c r="BA27" s="8"/>
      <c r="BB27" s="8"/>
      <c r="BC27" s="8"/>
      <c r="BD27" s="8"/>
      <c r="BE27" s="8"/>
      <c r="BF27" s="10"/>
      <c r="BG27" s="24" t="s">
        <v>800</v>
      </c>
      <c r="BH27" s="24">
        <v>60</v>
      </c>
      <c r="BI27" s="21">
        <v>0.35714285714285715</v>
      </c>
      <c r="BJ27" s="24">
        <v>10</v>
      </c>
      <c r="BK27" s="23">
        <v>0.29166666666666669</v>
      </c>
      <c r="BL27" s="23">
        <v>0.70833333333333337</v>
      </c>
      <c r="BM27" s="23">
        <v>0.29166666666666669</v>
      </c>
      <c r="BN27" s="23">
        <v>0.70833333333333337</v>
      </c>
      <c r="BO27" s="24" t="s">
        <v>767</v>
      </c>
      <c r="BP27" s="24" t="s">
        <v>767</v>
      </c>
      <c r="BQ27" s="24" t="s">
        <v>767</v>
      </c>
      <c r="BR27" s="24" t="s">
        <v>767</v>
      </c>
      <c r="BS27" s="10" t="s">
        <v>91</v>
      </c>
      <c r="BT27" s="10" t="s">
        <v>91</v>
      </c>
      <c r="BU27" s="10" t="s">
        <v>91</v>
      </c>
      <c r="BV27" s="10" t="s">
        <v>91</v>
      </c>
      <c r="BW27" s="10" t="s">
        <v>91</v>
      </c>
      <c r="BX27" s="10" t="s">
        <v>91</v>
      </c>
      <c r="BY27" s="10" t="s">
        <v>91</v>
      </c>
      <c r="BZ27" s="10" t="s">
        <v>34</v>
      </c>
      <c r="CA27" s="10" t="s">
        <v>91</v>
      </c>
      <c r="CB27" s="10" t="s">
        <v>91</v>
      </c>
      <c r="CC27" s="11" t="s">
        <v>91</v>
      </c>
      <c r="CD27" s="11" t="s">
        <v>91</v>
      </c>
      <c r="CE27" s="7"/>
      <c r="CF27" s="7" t="s">
        <v>44</v>
      </c>
      <c r="CG27" s="7" t="s">
        <v>44</v>
      </c>
      <c r="CH27" s="7" t="s">
        <v>44</v>
      </c>
      <c r="CI27" s="7" t="s">
        <v>44</v>
      </c>
      <c r="CJ27" s="7" t="s">
        <v>44</v>
      </c>
      <c r="CK27" s="7"/>
      <c r="CL27" s="24"/>
      <c r="CM27" s="26">
        <v>0</v>
      </c>
      <c r="CN27" s="26">
        <v>0</v>
      </c>
      <c r="CO27" s="26">
        <v>0</v>
      </c>
      <c r="CP27" s="26">
        <v>0</v>
      </c>
      <c r="CQ27" s="26">
        <v>0</v>
      </c>
      <c r="CR27" s="26">
        <v>0.2</v>
      </c>
      <c r="CS27" s="26">
        <v>0.8</v>
      </c>
      <c r="CT27" s="26">
        <v>0</v>
      </c>
      <c r="CU27" s="10" t="s">
        <v>33</v>
      </c>
      <c r="CV27" s="27"/>
      <c r="CW27" s="4" t="s">
        <v>33</v>
      </c>
      <c r="CX27" s="4"/>
      <c r="CY27" s="21">
        <v>0</v>
      </c>
      <c r="CZ27" s="5">
        <v>1</v>
      </c>
      <c r="DA27" s="5">
        <v>0</v>
      </c>
      <c r="DB27" s="5">
        <v>0</v>
      </c>
      <c r="DC27" s="5">
        <v>0</v>
      </c>
      <c r="DD27" s="5">
        <v>0</v>
      </c>
      <c r="DE27" s="5">
        <v>0</v>
      </c>
      <c r="DF27" s="5">
        <v>0</v>
      </c>
      <c r="DG27" s="5">
        <v>1</v>
      </c>
      <c r="DH27" s="12">
        <v>0</v>
      </c>
      <c r="DI27" s="12">
        <v>0</v>
      </c>
      <c r="DJ27" s="12">
        <v>0</v>
      </c>
      <c r="DK27" s="12">
        <v>0</v>
      </c>
      <c r="DL27" s="12">
        <v>0</v>
      </c>
      <c r="DM27" s="12">
        <v>0</v>
      </c>
      <c r="DN27" s="12">
        <v>0</v>
      </c>
      <c r="DO27" s="12">
        <v>0</v>
      </c>
      <c r="DP27" s="7" t="s">
        <v>35</v>
      </c>
      <c r="DQ27" s="7" t="s">
        <v>35</v>
      </c>
      <c r="DR27" s="7" t="s">
        <v>34</v>
      </c>
      <c r="DS27" s="7" t="s">
        <v>34</v>
      </c>
      <c r="DT27" s="7" t="s">
        <v>34</v>
      </c>
      <c r="DU27" s="7" t="s">
        <v>34</v>
      </c>
      <c r="DV27" s="7" t="s">
        <v>91</v>
      </c>
      <c r="DW27" s="7" t="s">
        <v>91</v>
      </c>
      <c r="DX27" s="7" t="s">
        <v>34</v>
      </c>
      <c r="DY27" s="7" t="s">
        <v>34</v>
      </c>
      <c r="DZ27" s="7" t="s">
        <v>34</v>
      </c>
      <c r="EA27" s="7" t="s">
        <v>34</v>
      </c>
      <c r="EB27" s="7" t="s">
        <v>34</v>
      </c>
      <c r="EC27" s="6"/>
      <c r="ED27" s="6"/>
      <c r="EE27" s="6" t="s">
        <v>44</v>
      </c>
      <c r="EF27" s="6"/>
      <c r="EG27" s="63" t="s">
        <v>727</v>
      </c>
      <c r="EH27" s="64" t="s">
        <v>901</v>
      </c>
      <c r="EI27" s="57"/>
    </row>
    <row r="28" spans="1:139" x14ac:dyDescent="0.2">
      <c r="A28" s="57">
        <v>57</v>
      </c>
      <c r="B28" s="3" t="s">
        <v>608</v>
      </c>
      <c r="C28" s="2" t="s">
        <v>706</v>
      </c>
      <c r="D28" s="2" t="s">
        <v>707</v>
      </c>
      <c r="E28" s="2" t="s">
        <v>708</v>
      </c>
      <c r="F28" s="2" t="s">
        <v>709</v>
      </c>
      <c r="G28" s="2" t="s">
        <v>710</v>
      </c>
      <c r="H28" s="2" t="s">
        <v>711</v>
      </c>
      <c r="I28" s="6" t="s">
        <v>565</v>
      </c>
      <c r="J28" s="6" t="s">
        <v>561</v>
      </c>
      <c r="K28" s="6" t="s">
        <v>33</v>
      </c>
      <c r="L28" s="6" t="s">
        <v>33</v>
      </c>
      <c r="M28" s="6" t="s">
        <v>44</v>
      </c>
      <c r="N28" s="158" t="s">
        <v>44</v>
      </c>
      <c r="O28" s="29">
        <v>175523</v>
      </c>
      <c r="P28" s="29">
        <v>2365684</v>
      </c>
      <c r="Q28" s="29">
        <v>97520</v>
      </c>
      <c r="R28" s="30">
        <v>0</v>
      </c>
      <c r="S28" s="94"/>
      <c r="T28" s="94"/>
      <c r="U28" s="94"/>
      <c r="V28" s="94"/>
      <c r="W28" s="94"/>
      <c r="X28" s="111">
        <v>54</v>
      </c>
      <c r="Y28" s="65">
        <v>0.1206896551724138</v>
      </c>
      <c r="Z28" s="65">
        <v>0</v>
      </c>
      <c r="AA28" s="65">
        <v>0.82758620689655171</v>
      </c>
      <c r="AB28" s="65">
        <v>5.1724137931034482E-2</v>
      </c>
      <c r="AC28" s="65">
        <v>0</v>
      </c>
      <c r="AD28" s="65">
        <v>0</v>
      </c>
      <c r="AE28" s="65">
        <v>0</v>
      </c>
      <c r="AF28" s="65">
        <v>0</v>
      </c>
      <c r="AG28" s="6">
        <v>58</v>
      </c>
      <c r="AH28" s="16">
        <v>1</v>
      </c>
      <c r="AI28" s="17">
        <v>1.8793103448275863</v>
      </c>
      <c r="AJ28" s="18">
        <v>3.6724137931034484</v>
      </c>
      <c r="AK28" s="18">
        <v>5.0517241379310347</v>
      </c>
      <c r="AL28" s="15">
        <f t="shared" si="0"/>
        <v>0.726962457337884</v>
      </c>
      <c r="AM28" s="19">
        <v>120000</v>
      </c>
      <c r="AN28" s="19">
        <v>151000</v>
      </c>
      <c r="AO28" s="15">
        <v>0.79471279999999989</v>
      </c>
      <c r="AP28" s="18">
        <v>3.8448275862068964</v>
      </c>
      <c r="AQ28" s="20">
        <v>14.672413793103448</v>
      </c>
      <c r="AR28" s="16">
        <v>0.1206896551724138</v>
      </c>
      <c r="AS28" s="16">
        <v>0.86206896551724133</v>
      </c>
      <c r="AT28" s="16">
        <v>1.7241379310344827E-2</v>
      </c>
      <c r="AU28" s="16">
        <v>0</v>
      </c>
      <c r="AV28" s="8" t="s">
        <v>44</v>
      </c>
      <c r="AW28" s="8" t="s">
        <v>44</v>
      </c>
      <c r="AX28" s="8" t="s">
        <v>44</v>
      </c>
      <c r="AY28" s="8"/>
      <c r="AZ28" s="8"/>
      <c r="BA28" s="8"/>
      <c r="BB28" s="8" t="s">
        <v>44</v>
      </c>
      <c r="BC28" s="8"/>
      <c r="BD28" s="8" t="s">
        <v>44</v>
      </c>
      <c r="BE28" s="8" t="s">
        <v>723</v>
      </c>
      <c r="BF28" s="10" t="s">
        <v>766</v>
      </c>
      <c r="BG28" s="24" t="s">
        <v>801</v>
      </c>
      <c r="BH28" s="24">
        <v>93</v>
      </c>
      <c r="BI28" s="21">
        <v>0.5535714285714286</v>
      </c>
      <c r="BJ28" s="24">
        <v>15.5</v>
      </c>
      <c r="BK28" s="23">
        <v>0.22916666666666666</v>
      </c>
      <c r="BL28" s="23">
        <v>0.875</v>
      </c>
      <c r="BM28" s="23">
        <v>0.22916666666666666</v>
      </c>
      <c r="BN28" s="23">
        <v>0.875</v>
      </c>
      <c r="BO28" s="24" t="s">
        <v>767</v>
      </c>
      <c r="BP28" s="24" t="s">
        <v>767</v>
      </c>
      <c r="BQ28" s="23">
        <v>0.22916666666666666</v>
      </c>
      <c r="BR28" s="23">
        <v>0.875</v>
      </c>
      <c r="BS28" s="10" t="s">
        <v>91</v>
      </c>
      <c r="BT28" s="10" t="s">
        <v>91</v>
      </c>
      <c r="BU28" s="10" t="s">
        <v>91</v>
      </c>
      <c r="BV28" s="10" t="s">
        <v>91</v>
      </c>
      <c r="BW28" s="10" t="s">
        <v>91</v>
      </c>
      <c r="BX28" s="10" t="s">
        <v>91</v>
      </c>
      <c r="BY28" s="10" t="s">
        <v>91</v>
      </c>
      <c r="BZ28" s="10" t="s">
        <v>34</v>
      </c>
      <c r="CA28" s="10" t="s">
        <v>91</v>
      </c>
      <c r="CB28" s="10" t="s">
        <v>34</v>
      </c>
      <c r="CC28" s="11" t="s">
        <v>33</v>
      </c>
      <c r="CD28" s="11" t="s">
        <v>44</v>
      </c>
      <c r="CE28" s="7" t="s">
        <v>44</v>
      </c>
      <c r="CF28" s="7"/>
      <c r="CG28" s="7" t="s">
        <v>44</v>
      </c>
      <c r="CH28" s="7"/>
      <c r="CI28" s="7" t="s">
        <v>44</v>
      </c>
      <c r="CJ28" s="7"/>
      <c r="CK28" s="7" t="s">
        <v>724</v>
      </c>
      <c r="CL28" s="24" t="s">
        <v>44</v>
      </c>
      <c r="CM28" s="26">
        <v>0.3</v>
      </c>
      <c r="CN28" s="26">
        <v>0</v>
      </c>
      <c r="CO28" s="26">
        <v>0</v>
      </c>
      <c r="CP28" s="26">
        <v>0.05</v>
      </c>
      <c r="CQ28" s="26">
        <v>0.25</v>
      </c>
      <c r="CR28" s="26">
        <v>0.1</v>
      </c>
      <c r="CS28" s="26">
        <v>0.3</v>
      </c>
      <c r="CT28" s="26">
        <v>0</v>
      </c>
      <c r="CU28" s="10" t="s">
        <v>44</v>
      </c>
      <c r="CV28" s="27" t="s">
        <v>726</v>
      </c>
      <c r="CW28" s="4" t="s">
        <v>33</v>
      </c>
      <c r="CX28" s="4"/>
      <c r="CY28" s="21">
        <v>0.05</v>
      </c>
      <c r="CZ28" s="5">
        <v>0</v>
      </c>
      <c r="DA28" s="5">
        <v>0</v>
      </c>
      <c r="DB28" s="5">
        <v>12</v>
      </c>
      <c r="DC28" s="5">
        <v>0</v>
      </c>
      <c r="DD28" s="5">
        <v>0</v>
      </c>
      <c r="DE28" s="5">
        <v>0</v>
      </c>
      <c r="DF28" s="5">
        <v>0</v>
      </c>
      <c r="DG28" s="5">
        <v>12</v>
      </c>
      <c r="DH28" s="12">
        <v>0</v>
      </c>
      <c r="DI28" s="12">
        <v>0</v>
      </c>
      <c r="DJ28" s="12">
        <v>4</v>
      </c>
      <c r="DK28" s="12">
        <v>0</v>
      </c>
      <c r="DL28" s="12">
        <v>0</v>
      </c>
      <c r="DM28" s="12">
        <v>0</v>
      </c>
      <c r="DN28" s="12">
        <v>0</v>
      </c>
      <c r="DO28" s="12">
        <v>4</v>
      </c>
      <c r="DP28" s="7" t="s">
        <v>35</v>
      </c>
      <c r="DQ28" s="7" t="s">
        <v>35</v>
      </c>
      <c r="DR28" s="7" t="s">
        <v>34</v>
      </c>
      <c r="DS28" s="7" t="s">
        <v>34</v>
      </c>
      <c r="DT28" s="7" t="s">
        <v>34</v>
      </c>
      <c r="DU28" s="7" t="s">
        <v>34</v>
      </c>
      <c r="DV28" s="7" t="s">
        <v>34</v>
      </c>
      <c r="DW28" s="7" t="s">
        <v>34</v>
      </c>
      <c r="DX28" s="7" t="s">
        <v>34</v>
      </c>
      <c r="DY28" s="7" t="s">
        <v>34</v>
      </c>
      <c r="DZ28" s="7" t="s">
        <v>34</v>
      </c>
      <c r="EA28" s="7" t="s">
        <v>91</v>
      </c>
      <c r="EB28" s="7" t="s">
        <v>34</v>
      </c>
      <c r="EC28" s="6"/>
      <c r="ED28" s="6" t="s">
        <v>44</v>
      </c>
      <c r="EE28" s="6"/>
      <c r="EF28" s="6"/>
      <c r="EG28" s="63" t="s">
        <v>902</v>
      </c>
      <c r="EH28" s="64" t="s">
        <v>903</v>
      </c>
      <c r="EI28" s="57"/>
    </row>
    <row r="29" spans="1:139" x14ac:dyDescent="0.2">
      <c r="A29" s="57">
        <v>58</v>
      </c>
      <c r="B29" s="3" t="s">
        <v>609</v>
      </c>
      <c r="C29" s="80"/>
      <c r="D29" s="80"/>
      <c r="E29" s="80"/>
      <c r="F29" s="80"/>
      <c r="G29" s="80"/>
      <c r="H29" s="80"/>
      <c r="I29" s="6" t="s">
        <v>565</v>
      </c>
      <c r="J29" s="6" t="s">
        <v>561</v>
      </c>
      <c r="K29" s="6" t="s">
        <v>33</v>
      </c>
      <c r="L29" s="6" t="s">
        <v>33</v>
      </c>
      <c r="M29" s="6" t="s">
        <v>44</v>
      </c>
      <c r="N29" s="158" t="s">
        <v>33</v>
      </c>
      <c r="O29" s="29">
        <v>1125</v>
      </c>
      <c r="P29" s="29">
        <v>13859</v>
      </c>
      <c r="Q29" s="29">
        <v>1125</v>
      </c>
      <c r="R29" s="30">
        <v>38329</v>
      </c>
      <c r="S29" s="94"/>
      <c r="T29" s="94"/>
      <c r="U29" s="94"/>
      <c r="V29" s="94"/>
      <c r="W29" s="94"/>
      <c r="X29" s="111">
        <v>2</v>
      </c>
      <c r="Y29" s="65">
        <v>0</v>
      </c>
      <c r="Z29" s="65">
        <v>0</v>
      </c>
      <c r="AA29" s="65">
        <v>1</v>
      </c>
      <c r="AB29" s="65">
        <v>0</v>
      </c>
      <c r="AC29" s="65">
        <v>0</v>
      </c>
      <c r="AD29" s="65">
        <v>0</v>
      </c>
      <c r="AE29" s="65">
        <v>0</v>
      </c>
      <c r="AF29" s="65">
        <v>0</v>
      </c>
      <c r="AG29" s="6">
        <v>1</v>
      </c>
      <c r="AH29" s="16">
        <v>1</v>
      </c>
      <c r="AI29" s="17">
        <v>3</v>
      </c>
      <c r="AJ29" s="18">
        <v>6</v>
      </c>
      <c r="AK29" s="18">
        <v>5</v>
      </c>
      <c r="AL29" s="15">
        <f t="shared" si="0"/>
        <v>1.2</v>
      </c>
      <c r="AM29" s="19">
        <v>70000</v>
      </c>
      <c r="AN29" s="19">
        <v>150000</v>
      </c>
      <c r="AO29" s="15">
        <v>0.46655333333333332</v>
      </c>
      <c r="AP29" s="18">
        <v>3</v>
      </c>
      <c r="AQ29" s="20">
        <v>8</v>
      </c>
      <c r="AR29" s="16">
        <v>0</v>
      </c>
      <c r="AS29" s="16">
        <v>1</v>
      </c>
      <c r="AT29" s="16">
        <v>0</v>
      </c>
      <c r="AU29" s="16">
        <v>0</v>
      </c>
      <c r="AV29" s="66"/>
      <c r="AW29" s="66"/>
      <c r="AX29" s="66"/>
      <c r="AY29" s="66"/>
      <c r="AZ29" s="66"/>
      <c r="BA29" s="66"/>
      <c r="BB29" s="66"/>
      <c r="BC29" s="66"/>
      <c r="BD29" s="66"/>
      <c r="BE29" s="66"/>
      <c r="BF29" s="69"/>
      <c r="BG29" s="67"/>
      <c r="BH29" s="67"/>
      <c r="BI29" s="68"/>
      <c r="BJ29" s="67"/>
      <c r="BK29" s="67"/>
      <c r="BL29" s="67"/>
      <c r="BM29" s="67"/>
      <c r="BN29" s="67"/>
      <c r="BO29" s="67"/>
      <c r="BP29" s="67"/>
      <c r="BQ29" s="67"/>
      <c r="BR29" s="67"/>
      <c r="BS29" s="69"/>
      <c r="BT29" s="69"/>
      <c r="BU29" s="69"/>
      <c r="BV29" s="69"/>
      <c r="BW29" s="69"/>
      <c r="BX29" s="69"/>
      <c r="BY29" s="69"/>
      <c r="BZ29" s="69"/>
      <c r="CA29" s="69"/>
      <c r="CB29" s="69"/>
      <c r="CC29" s="70"/>
      <c r="CD29" s="70"/>
      <c r="CE29" s="71"/>
      <c r="CF29" s="71"/>
      <c r="CG29" s="71"/>
      <c r="CH29" s="71"/>
      <c r="CI29" s="71"/>
      <c r="CJ29" s="71"/>
      <c r="CK29" s="71"/>
      <c r="CL29" s="67"/>
      <c r="CM29" s="72"/>
      <c r="CN29" s="72"/>
      <c r="CO29" s="72"/>
      <c r="CP29" s="72"/>
      <c r="CQ29" s="72"/>
      <c r="CR29" s="72"/>
      <c r="CS29" s="72"/>
      <c r="CT29" s="72"/>
      <c r="CU29" s="69"/>
      <c r="CV29" s="73"/>
      <c r="CW29" s="74"/>
      <c r="CX29" s="74"/>
      <c r="CY29" s="67"/>
      <c r="CZ29" s="75"/>
      <c r="DA29" s="75"/>
      <c r="DB29" s="75"/>
      <c r="DC29" s="75"/>
      <c r="DD29" s="75"/>
      <c r="DE29" s="75"/>
      <c r="DF29" s="75"/>
      <c r="DG29" s="75"/>
      <c r="DH29" s="76"/>
      <c r="DI29" s="76"/>
      <c r="DJ29" s="76"/>
      <c r="DK29" s="76"/>
      <c r="DL29" s="76"/>
      <c r="DM29" s="76"/>
      <c r="DN29" s="76"/>
      <c r="DO29" s="76"/>
      <c r="DP29" s="71"/>
      <c r="DQ29" s="71"/>
      <c r="DR29" s="71"/>
      <c r="DS29" s="71"/>
      <c r="DT29" s="71"/>
      <c r="DU29" s="71"/>
      <c r="DV29" s="71"/>
      <c r="DW29" s="71"/>
      <c r="DX29" s="71"/>
      <c r="DY29" s="71"/>
      <c r="DZ29" s="71"/>
      <c r="EA29" s="71"/>
      <c r="EB29" s="71"/>
      <c r="EC29" s="77"/>
      <c r="ED29" s="77"/>
      <c r="EE29" s="77"/>
      <c r="EF29" s="77"/>
      <c r="EG29" s="78"/>
      <c r="EH29" s="79"/>
      <c r="EI29" s="57"/>
    </row>
    <row r="30" spans="1:139" x14ac:dyDescent="0.2">
      <c r="A30" s="57">
        <v>61</v>
      </c>
      <c r="B30" s="3" t="s">
        <v>454</v>
      </c>
      <c r="C30" s="2" t="s">
        <v>455</v>
      </c>
      <c r="D30" s="2" t="s">
        <v>456</v>
      </c>
      <c r="E30" s="2" t="s">
        <v>457</v>
      </c>
      <c r="F30" s="2" t="s">
        <v>458</v>
      </c>
      <c r="G30" s="2" t="s">
        <v>685</v>
      </c>
      <c r="H30" s="2" t="s">
        <v>459</v>
      </c>
      <c r="I30" s="6" t="s">
        <v>569</v>
      </c>
      <c r="J30" s="6" t="s">
        <v>561</v>
      </c>
      <c r="K30" s="6" t="s">
        <v>33</v>
      </c>
      <c r="L30" s="6" t="s">
        <v>33</v>
      </c>
      <c r="M30" s="6" t="s">
        <v>44</v>
      </c>
      <c r="N30" s="158" t="s">
        <v>44</v>
      </c>
      <c r="O30" s="29">
        <v>62673</v>
      </c>
      <c r="P30" s="29">
        <v>534093</v>
      </c>
      <c r="Q30" s="29">
        <v>40092</v>
      </c>
      <c r="R30" s="30">
        <v>1218921</v>
      </c>
      <c r="S30" s="94"/>
      <c r="T30" s="94"/>
      <c r="U30" s="94"/>
      <c r="V30" s="94"/>
      <c r="W30" s="94"/>
      <c r="X30" s="111">
        <v>35</v>
      </c>
      <c r="Y30" s="65">
        <v>0</v>
      </c>
      <c r="Z30" s="65">
        <v>0</v>
      </c>
      <c r="AA30" s="65">
        <v>1</v>
      </c>
      <c r="AB30" s="65">
        <v>0</v>
      </c>
      <c r="AC30" s="65">
        <v>0</v>
      </c>
      <c r="AD30" s="65">
        <v>0</v>
      </c>
      <c r="AE30" s="65">
        <v>0</v>
      </c>
      <c r="AF30" s="65">
        <v>0</v>
      </c>
      <c r="AG30" s="6">
        <v>13</v>
      </c>
      <c r="AH30" s="16">
        <v>1</v>
      </c>
      <c r="AI30" s="17">
        <v>1.3076923076923077</v>
      </c>
      <c r="AJ30" s="18">
        <v>4.615384615384615</v>
      </c>
      <c r="AK30" s="18">
        <v>4.5384615384615383</v>
      </c>
      <c r="AL30" s="15">
        <f t="shared" si="0"/>
        <v>1.0169491525423728</v>
      </c>
      <c r="AM30" s="19">
        <v>103000</v>
      </c>
      <c r="AN30" s="19">
        <v>127000</v>
      </c>
      <c r="AO30" s="15">
        <v>0.81212363636363638</v>
      </c>
      <c r="AP30" s="18">
        <v>3.9230769230769229</v>
      </c>
      <c r="AQ30" s="20">
        <v>12.846153846153847</v>
      </c>
      <c r="AR30" s="16">
        <v>0</v>
      </c>
      <c r="AS30" s="16">
        <v>0.61538461538461542</v>
      </c>
      <c r="AT30" s="16">
        <v>0.38461538461538464</v>
      </c>
      <c r="AU30" s="16">
        <v>0</v>
      </c>
      <c r="AV30" s="8"/>
      <c r="AW30" s="8" t="s">
        <v>44</v>
      </c>
      <c r="AX30" s="8" t="s">
        <v>44</v>
      </c>
      <c r="AY30" s="8"/>
      <c r="AZ30" s="8"/>
      <c r="BA30" s="8"/>
      <c r="BB30" s="8" t="s">
        <v>44</v>
      </c>
      <c r="BC30" s="8"/>
      <c r="BD30" s="8" t="s">
        <v>44</v>
      </c>
      <c r="BE30" s="8"/>
      <c r="BF30" s="10"/>
      <c r="BG30" s="24" t="s">
        <v>803</v>
      </c>
      <c r="BH30" s="24">
        <v>78</v>
      </c>
      <c r="BI30" s="21">
        <v>0.4642857142857143</v>
      </c>
      <c r="BJ30" s="24">
        <v>13</v>
      </c>
      <c r="BK30" s="23">
        <v>0.20833333333333334</v>
      </c>
      <c r="BL30" s="23">
        <v>0.75</v>
      </c>
      <c r="BM30" s="23">
        <v>0.20833333333333334</v>
      </c>
      <c r="BN30" s="23">
        <v>0.75</v>
      </c>
      <c r="BO30" s="24" t="s">
        <v>767</v>
      </c>
      <c r="BP30" s="24" t="s">
        <v>767</v>
      </c>
      <c r="BQ30" s="24" t="s">
        <v>767</v>
      </c>
      <c r="BR30" s="24" t="s">
        <v>767</v>
      </c>
      <c r="BS30" s="10" t="s">
        <v>91</v>
      </c>
      <c r="BT30" s="10" t="s">
        <v>91</v>
      </c>
      <c r="BU30" s="10" t="s">
        <v>91</v>
      </c>
      <c r="BV30" s="10" t="s">
        <v>91</v>
      </c>
      <c r="BW30" s="10" t="s">
        <v>91</v>
      </c>
      <c r="BX30" s="10" t="s">
        <v>91</v>
      </c>
      <c r="BY30" s="10" t="s">
        <v>91</v>
      </c>
      <c r="BZ30" s="10" t="s">
        <v>34</v>
      </c>
      <c r="CA30" s="10" t="s">
        <v>91</v>
      </c>
      <c r="CB30" s="10" t="s">
        <v>34</v>
      </c>
      <c r="CC30" s="11" t="s">
        <v>33</v>
      </c>
      <c r="CD30" s="11" t="s">
        <v>44</v>
      </c>
      <c r="CE30" s="7"/>
      <c r="CF30" s="7"/>
      <c r="CG30" s="7"/>
      <c r="CH30" s="7"/>
      <c r="CI30" s="7"/>
      <c r="CJ30" s="7"/>
      <c r="CK30" s="7" t="s">
        <v>460</v>
      </c>
      <c r="CL30" s="24" t="s">
        <v>44</v>
      </c>
      <c r="CM30" s="26">
        <v>0.33</v>
      </c>
      <c r="CN30" s="26">
        <v>0</v>
      </c>
      <c r="CO30" s="26">
        <v>0</v>
      </c>
      <c r="CP30" s="26">
        <v>0</v>
      </c>
      <c r="CQ30" s="26">
        <v>0.14000000000000001</v>
      </c>
      <c r="CR30" s="26">
        <v>0</v>
      </c>
      <c r="CS30" s="26">
        <v>0.33</v>
      </c>
      <c r="CT30" s="26">
        <v>0.2</v>
      </c>
      <c r="CU30" s="10" t="s">
        <v>33</v>
      </c>
      <c r="CV30" s="27"/>
      <c r="CW30" s="4" t="s">
        <v>33</v>
      </c>
      <c r="CX30" s="4"/>
      <c r="CY30" s="21">
        <v>0</v>
      </c>
      <c r="CZ30" s="5">
        <v>4</v>
      </c>
      <c r="DA30" s="5">
        <v>7</v>
      </c>
      <c r="DB30" s="5">
        <v>14</v>
      </c>
      <c r="DC30" s="5">
        <v>4</v>
      </c>
      <c r="DD30" s="5">
        <v>0</v>
      </c>
      <c r="DE30" s="5">
        <v>0</v>
      </c>
      <c r="DF30" s="5">
        <v>0</v>
      </c>
      <c r="DG30" s="5">
        <v>29</v>
      </c>
      <c r="DH30" s="12">
        <v>10</v>
      </c>
      <c r="DI30" s="12">
        <v>5</v>
      </c>
      <c r="DJ30" s="12">
        <v>14</v>
      </c>
      <c r="DK30" s="12">
        <v>0</v>
      </c>
      <c r="DL30" s="12">
        <v>0</v>
      </c>
      <c r="DM30" s="12">
        <v>0</v>
      </c>
      <c r="DN30" s="12">
        <v>0</v>
      </c>
      <c r="DO30" s="12">
        <v>29</v>
      </c>
      <c r="DP30" s="7" t="s">
        <v>35</v>
      </c>
      <c r="DQ30" s="7" t="s">
        <v>35</v>
      </c>
      <c r="DR30" s="7" t="s">
        <v>34</v>
      </c>
      <c r="DS30" s="7" t="s">
        <v>34</v>
      </c>
      <c r="DT30" s="7" t="s">
        <v>34</v>
      </c>
      <c r="DU30" s="7" t="s">
        <v>91</v>
      </c>
      <c r="DV30" s="7" t="s">
        <v>34</v>
      </c>
      <c r="DW30" s="7" t="s">
        <v>34</v>
      </c>
      <c r="DX30" s="7" t="s">
        <v>34</v>
      </c>
      <c r="DY30" s="7" t="s">
        <v>34</v>
      </c>
      <c r="DZ30" s="7" t="s">
        <v>34</v>
      </c>
      <c r="EA30" s="7" t="s">
        <v>34</v>
      </c>
      <c r="EB30" s="7" t="s">
        <v>34</v>
      </c>
      <c r="EC30" s="6"/>
      <c r="ED30" s="6" t="s">
        <v>44</v>
      </c>
      <c r="EE30" s="6"/>
      <c r="EF30" s="6"/>
      <c r="EG30" s="63" t="s">
        <v>905</v>
      </c>
      <c r="EH30" s="64" t="s">
        <v>906</v>
      </c>
      <c r="EI30" s="57"/>
    </row>
    <row r="31" spans="1:139" x14ac:dyDescent="0.2">
      <c r="A31" s="57">
        <v>64</v>
      </c>
      <c r="B31" s="3" t="s">
        <v>610</v>
      </c>
      <c r="C31" s="80"/>
      <c r="D31" s="80"/>
      <c r="E31" s="80"/>
      <c r="F31" s="80"/>
      <c r="G31" s="80"/>
      <c r="H31" s="80"/>
      <c r="I31" s="6" t="s">
        <v>569</v>
      </c>
      <c r="J31" s="6" t="s">
        <v>561</v>
      </c>
      <c r="K31" s="6" t="s">
        <v>33</v>
      </c>
      <c r="L31" s="6" t="s">
        <v>33</v>
      </c>
      <c r="M31" s="6" t="s">
        <v>44</v>
      </c>
      <c r="N31" s="158" t="s">
        <v>33</v>
      </c>
      <c r="O31" s="29">
        <v>10919</v>
      </c>
      <c r="P31" s="29">
        <v>58581</v>
      </c>
      <c r="Q31" s="29">
        <v>2078</v>
      </c>
      <c r="R31" s="30">
        <v>31251</v>
      </c>
      <c r="S31" s="94"/>
      <c r="T31" s="94"/>
      <c r="U31" s="94"/>
      <c r="V31" s="94"/>
      <c r="W31" s="94"/>
      <c r="X31" s="111">
        <v>5</v>
      </c>
      <c r="Y31" s="65">
        <v>0</v>
      </c>
      <c r="Z31" s="65">
        <v>0</v>
      </c>
      <c r="AA31" s="65">
        <v>1</v>
      </c>
      <c r="AB31" s="65">
        <v>0</v>
      </c>
      <c r="AC31" s="65">
        <v>0</v>
      </c>
      <c r="AD31" s="65">
        <v>0</v>
      </c>
      <c r="AE31" s="65">
        <v>0</v>
      </c>
      <c r="AF31" s="65">
        <v>0</v>
      </c>
      <c r="AG31" s="6">
        <v>3</v>
      </c>
      <c r="AH31" s="16">
        <v>1</v>
      </c>
      <c r="AI31" s="17">
        <v>1</v>
      </c>
      <c r="AJ31" s="18">
        <v>2.6666666666666665</v>
      </c>
      <c r="AK31" s="18">
        <v>4</v>
      </c>
      <c r="AL31" s="15">
        <f t="shared" si="0"/>
        <v>0.66666666666666663</v>
      </c>
      <c r="AM31" s="19">
        <v>30000</v>
      </c>
      <c r="AN31" s="19">
        <v>100000</v>
      </c>
      <c r="AO31" s="15">
        <v>0.30221666666666669</v>
      </c>
      <c r="AP31" s="18">
        <v>4</v>
      </c>
      <c r="AQ31" s="20">
        <v>9</v>
      </c>
      <c r="AR31" s="16">
        <v>0</v>
      </c>
      <c r="AS31" s="16">
        <v>1</v>
      </c>
      <c r="AT31" s="16">
        <v>0</v>
      </c>
      <c r="AU31" s="16">
        <v>0</v>
      </c>
      <c r="AV31" s="66"/>
      <c r="AW31" s="66"/>
      <c r="AX31" s="66"/>
      <c r="AY31" s="66"/>
      <c r="AZ31" s="66"/>
      <c r="BA31" s="66"/>
      <c r="BB31" s="66"/>
      <c r="BC31" s="66"/>
      <c r="BD31" s="66"/>
      <c r="BE31" s="66"/>
      <c r="BF31" s="69"/>
      <c r="BG31" s="67"/>
      <c r="BH31" s="67"/>
      <c r="BI31" s="68"/>
      <c r="BJ31" s="67"/>
      <c r="BK31" s="67"/>
      <c r="BL31" s="67"/>
      <c r="BM31" s="67"/>
      <c r="BN31" s="67"/>
      <c r="BO31" s="67"/>
      <c r="BP31" s="67"/>
      <c r="BQ31" s="67"/>
      <c r="BR31" s="67"/>
      <c r="BS31" s="69"/>
      <c r="BT31" s="69"/>
      <c r="BU31" s="69"/>
      <c r="BV31" s="69"/>
      <c r="BW31" s="69"/>
      <c r="BX31" s="69"/>
      <c r="BY31" s="69"/>
      <c r="BZ31" s="69"/>
      <c r="CA31" s="69"/>
      <c r="CB31" s="69"/>
      <c r="CC31" s="70"/>
      <c r="CD31" s="70"/>
      <c r="CE31" s="71"/>
      <c r="CF31" s="71"/>
      <c r="CG31" s="71"/>
      <c r="CH31" s="71"/>
      <c r="CI31" s="71"/>
      <c r="CJ31" s="71"/>
      <c r="CK31" s="71"/>
      <c r="CL31" s="67"/>
      <c r="CM31" s="72"/>
      <c r="CN31" s="72"/>
      <c r="CO31" s="72"/>
      <c r="CP31" s="72"/>
      <c r="CQ31" s="72"/>
      <c r="CR31" s="72"/>
      <c r="CS31" s="72"/>
      <c r="CT31" s="72"/>
      <c r="CU31" s="69"/>
      <c r="CV31" s="73"/>
      <c r="CW31" s="74"/>
      <c r="CX31" s="74"/>
      <c r="CY31" s="67"/>
      <c r="CZ31" s="75"/>
      <c r="DA31" s="75"/>
      <c r="DB31" s="75"/>
      <c r="DC31" s="75"/>
      <c r="DD31" s="75"/>
      <c r="DE31" s="75"/>
      <c r="DF31" s="75"/>
      <c r="DG31" s="75"/>
      <c r="DH31" s="76"/>
      <c r="DI31" s="76"/>
      <c r="DJ31" s="76"/>
      <c r="DK31" s="76"/>
      <c r="DL31" s="76"/>
      <c r="DM31" s="76"/>
      <c r="DN31" s="76"/>
      <c r="DO31" s="76"/>
      <c r="DP31" s="71"/>
      <c r="DQ31" s="71"/>
      <c r="DR31" s="71"/>
      <c r="DS31" s="71"/>
      <c r="DT31" s="71"/>
      <c r="DU31" s="71"/>
      <c r="DV31" s="71"/>
      <c r="DW31" s="71"/>
      <c r="DX31" s="71"/>
      <c r="DY31" s="71"/>
      <c r="DZ31" s="71"/>
      <c r="EA31" s="71"/>
      <c r="EB31" s="71"/>
      <c r="EC31" s="77"/>
      <c r="ED31" s="77"/>
      <c r="EE31" s="77"/>
      <c r="EF31" s="77"/>
      <c r="EG31" s="78"/>
      <c r="EH31" s="79"/>
      <c r="EI31" s="57"/>
    </row>
    <row r="32" spans="1:139" x14ac:dyDescent="0.2">
      <c r="A32" s="57">
        <v>69</v>
      </c>
      <c r="B32" s="3" t="s">
        <v>375</v>
      </c>
      <c r="C32" s="2" t="s">
        <v>375</v>
      </c>
      <c r="D32" s="2" t="s">
        <v>137</v>
      </c>
      <c r="E32" s="2" t="s">
        <v>138</v>
      </c>
      <c r="F32" s="2" t="s">
        <v>139</v>
      </c>
      <c r="G32" s="2" t="s">
        <v>140</v>
      </c>
      <c r="H32" s="2" t="s">
        <v>141</v>
      </c>
      <c r="I32" s="6" t="s">
        <v>566</v>
      </c>
      <c r="J32" s="6" t="s">
        <v>561</v>
      </c>
      <c r="K32" s="6" t="s">
        <v>33</v>
      </c>
      <c r="L32" s="6" t="s">
        <v>33</v>
      </c>
      <c r="M32" s="6" t="s">
        <v>44</v>
      </c>
      <c r="N32" s="158" t="s">
        <v>44</v>
      </c>
      <c r="O32" s="29">
        <v>40938</v>
      </c>
      <c r="P32" s="29">
        <v>471183</v>
      </c>
      <c r="Q32" s="29">
        <v>26777</v>
      </c>
      <c r="R32" s="30">
        <v>761027</v>
      </c>
      <c r="S32" s="94"/>
      <c r="T32" s="94"/>
      <c r="U32" s="94"/>
      <c r="V32" s="94"/>
      <c r="W32" s="94"/>
      <c r="X32" s="111">
        <v>14</v>
      </c>
      <c r="Y32" s="65">
        <v>0.2857142857142857</v>
      </c>
      <c r="Z32" s="65">
        <v>0</v>
      </c>
      <c r="AA32" s="65">
        <v>0.7142857142857143</v>
      </c>
      <c r="AB32" s="65">
        <v>0</v>
      </c>
      <c r="AC32" s="65">
        <v>0</v>
      </c>
      <c r="AD32" s="65">
        <v>0</v>
      </c>
      <c r="AE32" s="65">
        <v>0</v>
      </c>
      <c r="AF32" s="65">
        <v>0</v>
      </c>
      <c r="AG32" s="6">
        <v>11</v>
      </c>
      <c r="AH32" s="16">
        <v>0.7857142857142857</v>
      </c>
      <c r="AI32" s="17">
        <v>1.7272727272727273</v>
      </c>
      <c r="AJ32" s="18">
        <v>7</v>
      </c>
      <c r="AK32" s="18">
        <v>4.2142857142857144</v>
      </c>
      <c r="AL32" s="15">
        <f t="shared" si="0"/>
        <v>1.6610169491525424</v>
      </c>
      <c r="AM32" s="19">
        <v>123000</v>
      </c>
      <c r="AN32" s="19">
        <v>111000</v>
      </c>
      <c r="AO32" s="15">
        <v>1.1154374193548389</v>
      </c>
      <c r="AP32" s="18">
        <v>3.7857142857142856</v>
      </c>
      <c r="AQ32" s="20">
        <v>9.0909090909090917</v>
      </c>
      <c r="AR32" s="16">
        <v>0</v>
      </c>
      <c r="AS32" s="16">
        <v>0.7857142857142857</v>
      </c>
      <c r="AT32" s="16">
        <v>0</v>
      </c>
      <c r="AU32" s="16">
        <v>0.21428571428571427</v>
      </c>
      <c r="AV32" s="8"/>
      <c r="AW32" s="8" t="s">
        <v>44</v>
      </c>
      <c r="AX32" s="8" t="s">
        <v>44</v>
      </c>
      <c r="AY32" s="8"/>
      <c r="AZ32" s="8"/>
      <c r="BA32" s="8"/>
      <c r="BB32" s="8"/>
      <c r="BC32" s="8"/>
      <c r="BD32" s="8"/>
      <c r="BE32" s="8"/>
      <c r="BF32" s="10"/>
      <c r="BG32" s="24" t="s">
        <v>793</v>
      </c>
      <c r="BH32" s="24">
        <v>45.000000000000007</v>
      </c>
      <c r="BI32" s="21">
        <v>0.2678571428571429</v>
      </c>
      <c r="BJ32" s="24">
        <v>9.0000000000000018</v>
      </c>
      <c r="BK32" s="23">
        <v>0.33333333333333331</v>
      </c>
      <c r="BL32" s="23">
        <v>0.70833333333333337</v>
      </c>
      <c r="BM32" s="24" t="s">
        <v>767</v>
      </c>
      <c r="BN32" s="24" t="s">
        <v>767</v>
      </c>
      <c r="BO32" s="24" t="s">
        <v>767</v>
      </c>
      <c r="BP32" s="24" t="s">
        <v>767</v>
      </c>
      <c r="BQ32" s="24" t="s">
        <v>767</v>
      </c>
      <c r="BR32" s="24" t="s">
        <v>767</v>
      </c>
      <c r="BS32" s="10" t="s">
        <v>91</v>
      </c>
      <c r="BT32" s="10" t="s">
        <v>91</v>
      </c>
      <c r="BU32" s="10" t="s">
        <v>91</v>
      </c>
      <c r="BV32" s="10" t="s">
        <v>91</v>
      </c>
      <c r="BW32" s="10" t="s">
        <v>91</v>
      </c>
      <c r="BX32" s="10" t="s">
        <v>91</v>
      </c>
      <c r="BY32" s="10" t="s">
        <v>34</v>
      </c>
      <c r="BZ32" s="10" t="s">
        <v>34</v>
      </c>
      <c r="CA32" s="10" t="s">
        <v>91</v>
      </c>
      <c r="CB32" s="10" t="s">
        <v>34</v>
      </c>
      <c r="CC32" s="11" t="s">
        <v>44</v>
      </c>
      <c r="CD32" s="11" t="s">
        <v>44</v>
      </c>
      <c r="CE32" s="7"/>
      <c r="CF32" s="7"/>
      <c r="CG32" s="7"/>
      <c r="CH32" s="7" t="s">
        <v>44</v>
      </c>
      <c r="CI32" s="7"/>
      <c r="CJ32" s="7" t="s">
        <v>44</v>
      </c>
      <c r="CK32" s="7" t="s">
        <v>376</v>
      </c>
      <c r="CL32" s="24" t="s">
        <v>44</v>
      </c>
      <c r="CM32" s="26">
        <v>0</v>
      </c>
      <c r="CN32" s="26">
        <v>0</v>
      </c>
      <c r="CO32" s="26">
        <v>0</v>
      </c>
      <c r="CP32" s="26">
        <v>0</v>
      </c>
      <c r="CQ32" s="26">
        <v>0</v>
      </c>
      <c r="CR32" s="26">
        <v>0</v>
      </c>
      <c r="CS32" s="26">
        <v>1</v>
      </c>
      <c r="CT32" s="26">
        <v>0</v>
      </c>
      <c r="CU32" s="10" t="s">
        <v>33</v>
      </c>
      <c r="CV32" s="27"/>
      <c r="CW32" s="4" t="s">
        <v>33</v>
      </c>
      <c r="CX32" s="4"/>
      <c r="CY32" s="21">
        <v>0.25</v>
      </c>
      <c r="CZ32" s="5">
        <v>1</v>
      </c>
      <c r="DA32" s="5">
        <v>0</v>
      </c>
      <c r="DB32" s="5">
        <v>2</v>
      </c>
      <c r="DC32" s="5">
        <v>0</v>
      </c>
      <c r="DD32" s="5">
        <v>0</v>
      </c>
      <c r="DE32" s="5">
        <v>0</v>
      </c>
      <c r="DF32" s="5">
        <v>0</v>
      </c>
      <c r="DG32" s="5">
        <v>3</v>
      </c>
      <c r="DH32" s="12">
        <v>0</v>
      </c>
      <c r="DI32" s="12">
        <v>0</v>
      </c>
      <c r="DJ32" s="12">
        <v>3</v>
      </c>
      <c r="DK32" s="12">
        <v>0</v>
      </c>
      <c r="DL32" s="12">
        <v>0</v>
      </c>
      <c r="DM32" s="12">
        <v>0</v>
      </c>
      <c r="DN32" s="12">
        <v>0</v>
      </c>
      <c r="DO32" s="12">
        <v>3</v>
      </c>
      <c r="DP32" s="7" t="s">
        <v>35</v>
      </c>
      <c r="DQ32" s="7" t="s">
        <v>35</v>
      </c>
      <c r="DR32" s="7" t="s">
        <v>34</v>
      </c>
      <c r="DS32" s="7" t="s">
        <v>34</v>
      </c>
      <c r="DT32" s="7" t="s">
        <v>34</v>
      </c>
      <c r="DU32" s="7" t="s">
        <v>34</v>
      </c>
      <c r="DV32" s="7" t="s">
        <v>34</v>
      </c>
      <c r="DW32" s="7" t="s">
        <v>91</v>
      </c>
      <c r="DX32" s="7" t="s">
        <v>34</v>
      </c>
      <c r="DY32" s="7" t="s">
        <v>34</v>
      </c>
      <c r="DZ32" s="7" t="s">
        <v>34</v>
      </c>
      <c r="EA32" s="7" t="s">
        <v>34</v>
      </c>
      <c r="EB32" s="7" t="s">
        <v>34</v>
      </c>
      <c r="EC32" s="6" t="s">
        <v>44</v>
      </c>
      <c r="ED32" s="6"/>
      <c r="EE32" s="6"/>
      <c r="EF32" s="6"/>
      <c r="EG32" s="63" t="s">
        <v>915</v>
      </c>
      <c r="EH32" s="64" t="s">
        <v>916</v>
      </c>
      <c r="EI32" s="57"/>
    </row>
    <row r="33" spans="1:139" x14ac:dyDescent="0.2">
      <c r="A33" s="57">
        <v>71</v>
      </c>
      <c r="B33" s="3" t="s">
        <v>83</v>
      </c>
      <c r="C33" s="2" t="s">
        <v>84</v>
      </c>
      <c r="D33" s="2" t="s">
        <v>85</v>
      </c>
      <c r="E33" s="2" t="s">
        <v>86</v>
      </c>
      <c r="F33" s="2" t="s">
        <v>87</v>
      </c>
      <c r="G33" s="2" t="s">
        <v>88</v>
      </c>
      <c r="H33" s="2" t="s">
        <v>89</v>
      </c>
      <c r="I33" s="6" t="s">
        <v>566</v>
      </c>
      <c r="J33" s="6" t="s">
        <v>561</v>
      </c>
      <c r="K33" s="6" t="s">
        <v>33</v>
      </c>
      <c r="L33" s="6" t="s">
        <v>33</v>
      </c>
      <c r="M33" s="6" t="s">
        <v>44</v>
      </c>
      <c r="N33" s="158" t="s">
        <v>44</v>
      </c>
      <c r="O33" s="29">
        <v>2397</v>
      </c>
      <c r="P33" s="29">
        <v>2299</v>
      </c>
      <c r="Q33" s="29">
        <v>191</v>
      </c>
      <c r="R33" s="30">
        <v>2474</v>
      </c>
      <c r="S33" s="94"/>
      <c r="T33" s="94"/>
      <c r="U33" s="94"/>
      <c r="V33" s="94"/>
      <c r="W33" s="94"/>
      <c r="X33" s="111">
        <v>0</v>
      </c>
      <c r="Y33" s="65">
        <v>0</v>
      </c>
      <c r="Z33" s="65">
        <v>0</v>
      </c>
      <c r="AA33" s="65">
        <v>1</v>
      </c>
      <c r="AB33" s="65">
        <v>0</v>
      </c>
      <c r="AC33" s="65">
        <v>0</v>
      </c>
      <c r="AD33" s="65">
        <v>0</v>
      </c>
      <c r="AE33" s="65">
        <v>0</v>
      </c>
      <c r="AF33" s="65">
        <v>0</v>
      </c>
      <c r="AG33" s="6">
        <v>1</v>
      </c>
      <c r="AH33" s="16">
        <v>1</v>
      </c>
      <c r="AI33" s="17">
        <v>2</v>
      </c>
      <c r="AJ33" s="18">
        <v>1</v>
      </c>
      <c r="AK33" s="18">
        <v>5</v>
      </c>
      <c r="AL33" s="15">
        <f t="shared" si="0"/>
        <v>0.2</v>
      </c>
      <c r="AM33" s="19">
        <v>19000</v>
      </c>
      <c r="AN33" s="19">
        <v>150000</v>
      </c>
      <c r="AO33" s="15">
        <v>0.12920000000000001</v>
      </c>
      <c r="AP33" s="18">
        <v>5</v>
      </c>
      <c r="AQ33" s="104"/>
      <c r="AR33" s="16">
        <v>0</v>
      </c>
      <c r="AS33" s="16">
        <v>1</v>
      </c>
      <c r="AT33" s="16">
        <v>0</v>
      </c>
      <c r="AU33" s="16">
        <v>0</v>
      </c>
      <c r="AV33" s="8"/>
      <c r="AW33" s="8" t="s">
        <v>44</v>
      </c>
      <c r="AX33" s="8"/>
      <c r="AY33" s="8"/>
      <c r="AZ33" s="8"/>
      <c r="BA33" s="8"/>
      <c r="BB33" s="8"/>
      <c r="BC33" s="8"/>
      <c r="BD33" s="8"/>
      <c r="BE33" s="8"/>
      <c r="BF33" s="10"/>
      <c r="BG33" s="24" t="s">
        <v>809</v>
      </c>
      <c r="BH33" s="24">
        <v>40</v>
      </c>
      <c r="BI33" s="21">
        <v>0.23809523809523808</v>
      </c>
      <c r="BJ33" s="24">
        <v>8</v>
      </c>
      <c r="BK33" s="23">
        <v>0.375</v>
      </c>
      <c r="BL33" s="23">
        <v>0.70833333333333337</v>
      </c>
      <c r="BM33" s="24" t="s">
        <v>767</v>
      </c>
      <c r="BN33" s="24" t="s">
        <v>767</v>
      </c>
      <c r="BO33" s="24" t="s">
        <v>767</v>
      </c>
      <c r="BP33" s="24" t="s">
        <v>767</v>
      </c>
      <c r="BQ33" s="24" t="s">
        <v>767</v>
      </c>
      <c r="BR33" s="24" t="s">
        <v>767</v>
      </c>
      <c r="BS33" s="10" t="s">
        <v>34</v>
      </c>
      <c r="BT33" s="10" t="s">
        <v>91</v>
      </c>
      <c r="BU33" s="10" t="s">
        <v>34</v>
      </c>
      <c r="BV33" s="10" t="s">
        <v>91</v>
      </c>
      <c r="BW33" s="10" t="s">
        <v>91</v>
      </c>
      <c r="BX33" s="10" t="s">
        <v>91</v>
      </c>
      <c r="BY33" s="10" t="s">
        <v>91</v>
      </c>
      <c r="BZ33" s="10" t="s">
        <v>91</v>
      </c>
      <c r="CA33" s="10" t="s">
        <v>91</v>
      </c>
      <c r="CB33" s="10" t="s">
        <v>34</v>
      </c>
      <c r="CC33" s="11" t="s">
        <v>91</v>
      </c>
      <c r="CD33" s="11" t="s">
        <v>91</v>
      </c>
      <c r="CE33" s="7"/>
      <c r="CF33" s="7"/>
      <c r="CG33" s="7"/>
      <c r="CH33" s="7"/>
      <c r="CI33" s="7"/>
      <c r="CJ33" s="7" t="s">
        <v>44</v>
      </c>
      <c r="CK33" s="7"/>
      <c r="CL33" s="24"/>
      <c r="CM33" s="26">
        <v>0</v>
      </c>
      <c r="CN33" s="26">
        <v>0</v>
      </c>
      <c r="CO33" s="26">
        <v>0</v>
      </c>
      <c r="CP33" s="26">
        <v>0</v>
      </c>
      <c r="CQ33" s="26">
        <v>0</v>
      </c>
      <c r="CR33" s="26">
        <v>0.5</v>
      </c>
      <c r="CS33" s="26">
        <v>0</v>
      </c>
      <c r="CT33" s="26">
        <v>0.5</v>
      </c>
      <c r="CU33" s="10" t="s">
        <v>33</v>
      </c>
      <c r="CV33" s="27"/>
      <c r="CW33" s="4" t="s">
        <v>33</v>
      </c>
      <c r="CX33" s="4"/>
      <c r="CY33" s="21">
        <v>0</v>
      </c>
      <c r="CZ33" s="5">
        <v>0</v>
      </c>
      <c r="DA33" s="5">
        <v>0</v>
      </c>
      <c r="DB33" s="5">
        <v>0</v>
      </c>
      <c r="DC33" s="5">
        <v>0</v>
      </c>
      <c r="DD33" s="5">
        <v>0</v>
      </c>
      <c r="DE33" s="5">
        <v>0</v>
      </c>
      <c r="DF33" s="5">
        <v>0</v>
      </c>
      <c r="DG33" s="5">
        <v>0</v>
      </c>
      <c r="DH33" s="12">
        <v>0</v>
      </c>
      <c r="DI33" s="12">
        <v>0</v>
      </c>
      <c r="DJ33" s="12">
        <v>0</v>
      </c>
      <c r="DK33" s="12">
        <v>0</v>
      </c>
      <c r="DL33" s="12">
        <v>0</v>
      </c>
      <c r="DM33" s="12">
        <v>0</v>
      </c>
      <c r="DN33" s="12">
        <v>0</v>
      </c>
      <c r="DO33" s="12">
        <v>0</v>
      </c>
      <c r="DP33" s="7" t="s">
        <v>34</v>
      </c>
      <c r="DQ33" s="7" t="s">
        <v>91</v>
      </c>
      <c r="DR33" s="7" t="s">
        <v>91</v>
      </c>
      <c r="DS33" s="7" t="s">
        <v>34</v>
      </c>
      <c r="DT33" s="7" t="s">
        <v>34</v>
      </c>
      <c r="DU33" s="7" t="s">
        <v>34</v>
      </c>
      <c r="DV33" s="7" t="s">
        <v>91</v>
      </c>
      <c r="DW33" s="7" t="s">
        <v>91</v>
      </c>
      <c r="DX33" s="7" t="s">
        <v>91</v>
      </c>
      <c r="DY33" s="7" t="s">
        <v>34</v>
      </c>
      <c r="DZ33" s="7" t="s">
        <v>34</v>
      </c>
      <c r="EA33" s="7" t="s">
        <v>91</v>
      </c>
      <c r="EB33" s="7" t="s">
        <v>34</v>
      </c>
      <c r="EC33" s="6"/>
      <c r="ED33" s="6" t="s">
        <v>44</v>
      </c>
      <c r="EE33" s="6"/>
      <c r="EF33" s="6"/>
      <c r="EG33" s="63"/>
      <c r="EH33" s="64"/>
      <c r="EI33" s="57"/>
    </row>
    <row r="34" spans="1:139" x14ac:dyDescent="0.2">
      <c r="A34" s="57">
        <v>75</v>
      </c>
      <c r="B34" s="3" t="s">
        <v>392</v>
      </c>
      <c r="C34" s="2" t="s">
        <v>393</v>
      </c>
      <c r="D34" s="2" t="s">
        <v>394</v>
      </c>
      <c r="E34" s="2" t="s">
        <v>395</v>
      </c>
      <c r="F34" s="2" t="s">
        <v>396</v>
      </c>
      <c r="G34" s="2" t="s">
        <v>397</v>
      </c>
      <c r="H34" s="2" t="s">
        <v>398</v>
      </c>
      <c r="I34" s="6" t="s">
        <v>566</v>
      </c>
      <c r="J34" s="6" t="s">
        <v>561</v>
      </c>
      <c r="K34" s="6" t="s">
        <v>33</v>
      </c>
      <c r="L34" s="6" t="s">
        <v>33</v>
      </c>
      <c r="M34" s="6" t="s">
        <v>44</v>
      </c>
      <c r="N34" s="158" t="s">
        <v>44</v>
      </c>
      <c r="O34" s="29">
        <v>46033</v>
      </c>
      <c r="P34" s="29">
        <v>0</v>
      </c>
      <c r="Q34" s="29">
        <v>0</v>
      </c>
      <c r="R34" s="30">
        <v>361384</v>
      </c>
      <c r="S34" s="94"/>
      <c r="T34" s="94"/>
      <c r="U34" s="94"/>
      <c r="V34" s="94"/>
      <c r="W34" s="94"/>
      <c r="X34" s="111">
        <v>0</v>
      </c>
      <c r="Y34" s="98"/>
      <c r="Z34" s="98"/>
      <c r="AA34" s="98"/>
      <c r="AB34" s="98"/>
      <c r="AC34" s="98"/>
      <c r="AD34" s="98"/>
      <c r="AE34" s="98"/>
      <c r="AF34" s="98"/>
      <c r="AG34" s="77"/>
      <c r="AH34" s="99"/>
      <c r="AI34" s="100"/>
      <c r="AJ34" s="101"/>
      <c r="AK34" s="101"/>
      <c r="AL34" s="102"/>
      <c r="AM34" s="103"/>
      <c r="AN34" s="103"/>
      <c r="AO34" s="102"/>
      <c r="AP34" s="101"/>
      <c r="AQ34" s="104"/>
      <c r="AR34" s="99"/>
      <c r="AS34" s="99"/>
      <c r="AT34" s="99"/>
      <c r="AU34" s="99"/>
      <c r="AV34" s="8" t="s">
        <v>44</v>
      </c>
      <c r="AW34" s="8" t="s">
        <v>44</v>
      </c>
      <c r="AX34" s="8" t="s">
        <v>44</v>
      </c>
      <c r="AY34" s="8"/>
      <c r="AZ34" s="8"/>
      <c r="BA34" s="8"/>
      <c r="BB34" s="8"/>
      <c r="BC34" s="8"/>
      <c r="BD34" s="8" t="s">
        <v>44</v>
      </c>
      <c r="BE34" s="8"/>
      <c r="BF34" s="10"/>
      <c r="BG34" s="24" t="s">
        <v>807</v>
      </c>
      <c r="BH34" s="24">
        <v>55</v>
      </c>
      <c r="BI34" s="21">
        <v>0.32738095238095238</v>
      </c>
      <c r="BJ34" s="24">
        <v>11</v>
      </c>
      <c r="BK34" s="23">
        <v>0.29166666666666669</v>
      </c>
      <c r="BL34" s="23">
        <v>0.75</v>
      </c>
      <c r="BM34" s="24" t="s">
        <v>767</v>
      </c>
      <c r="BN34" s="24" t="s">
        <v>767</v>
      </c>
      <c r="BO34" s="24" t="s">
        <v>767</v>
      </c>
      <c r="BP34" s="24" t="s">
        <v>767</v>
      </c>
      <c r="BQ34" s="24" t="s">
        <v>767</v>
      </c>
      <c r="BR34" s="24" t="s">
        <v>767</v>
      </c>
      <c r="BS34" s="10" t="s">
        <v>35</v>
      </c>
      <c r="BT34" s="10" t="s">
        <v>35</v>
      </c>
      <c r="BU34" s="10" t="s">
        <v>35</v>
      </c>
      <c r="BV34" s="10" t="s">
        <v>91</v>
      </c>
      <c r="BW34" s="10" t="s">
        <v>91</v>
      </c>
      <c r="BX34" s="10" t="s">
        <v>91</v>
      </c>
      <c r="BY34" s="10" t="s">
        <v>35</v>
      </c>
      <c r="BZ34" s="10" t="s">
        <v>35</v>
      </c>
      <c r="CA34" s="10" t="s">
        <v>91</v>
      </c>
      <c r="CB34" s="10" t="s">
        <v>91</v>
      </c>
      <c r="CC34" s="11" t="s">
        <v>44</v>
      </c>
      <c r="CD34" s="11" t="s">
        <v>44</v>
      </c>
      <c r="CE34" s="7"/>
      <c r="CF34" s="7"/>
      <c r="CG34" s="7" t="s">
        <v>44</v>
      </c>
      <c r="CH34" s="7"/>
      <c r="CI34" s="7"/>
      <c r="CJ34" s="7" t="s">
        <v>44</v>
      </c>
      <c r="CK34" s="7"/>
      <c r="CL34" s="24" t="s">
        <v>44</v>
      </c>
      <c r="CM34" s="26">
        <v>0.25</v>
      </c>
      <c r="CN34" s="26">
        <v>0</v>
      </c>
      <c r="CO34" s="26">
        <v>0</v>
      </c>
      <c r="CP34" s="26">
        <v>0.1</v>
      </c>
      <c r="CQ34" s="26">
        <v>0.1</v>
      </c>
      <c r="CR34" s="26">
        <v>0.25</v>
      </c>
      <c r="CS34" s="26">
        <v>0.3</v>
      </c>
      <c r="CT34" s="26">
        <v>0</v>
      </c>
      <c r="CU34" s="10" t="s">
        <v>44</v>
      </c>
      <c r="CV34" s="27" t="s">
        <v>399</v>
      </c>
      <c r="CW34" s="4" t="s">
        <v>33</v>
      </c>
      <c r="CX34" s="4"/>
      <c r="CY34" s="21">
        <v>0.2</v>
      </c>
      <c r="CZ34" s="5">
        <v>0</v>
      </c>
      <c r="DA34" s="5">
        <v>0</v>
      </c>
      <c r="DB34" s="5">
        <v>0</v>
      </c>
      <c r="DC34" s="5">
        <v>0</v>
      </c>
      <c r="DD34" s="5">
        <v>0</v>
      </c>
      <c r="DE34" s="5">
        <v>0</v>
      </c>
      <c r="DF34" s="5">
        <v>0</v>
      </c>
      <c r="DG34" s="5">
        <v>0</v>
      </c>
      <c r="DH34" s="12">
        <v>0</v>
      </c>
      <c r="DI34" s="12">
        <v>0</v>
      </c>
      <c r="DJ34" s="12">
        <v>3</v>
      </c>
      <c r="DK34" s="12">
        <v>0</v>
      </c>
      <c r="DL34" s="12">
        <v>0</v>
      </c>
      <c r="DM34" s="12">
        <v>0</v>
      </c>
      <c r="DN34" s="12">
        <v>0</v>
      </c>
      <c r="DO34" s="12">
        <v>3</v>
      </c>
      <c r="DP34" s="7" t="s">
        <v>91</v>
      </c>
      <c r="DQ34" s="7" t="s">
        <v>91</v>
      </c>
      <c r="DR34" s="7" t="s">
        <v>34</v>
      </c>
      <c r="DS34" s="7" t="s">
        <v>34</v>
      </c>
      <c r="DT34" s="7" t="s">
        <v>34</v>
      </c>
      <c r="DU34" s="7" t="s">
        <v>34</v>
      </c>
      <c r="DV34" s="7" t="s">
        <v>34</v>
      </c>
      <c r="DW34" s="7" t="s">
        <v>35</v>
      </c>
      <c r="DX34" s="7" t="s">
        <v>34</v>
      </c>
      <c r="DY34" s="7" t="s">
        <v>34</v>
      </c>
      <c r="DZ34" s="7" t="s">
        <v>34</v>
      </c>
      <c r="EA34" s="7" t="s">
        <v>34</v>
      </c>
      <c r="EB34" s="7" t="s">
        <v>34</v>
      </c>
      <c r="EC34" s="6" t="s">
        <v>44</v>
      </c>
      <c r="ED34" s="6" t="s">
        <v>44</v>
      </c>
      <c r="EE34" s="6"/>
      <c r="EF34" s="6"/>
      <c r="EG34" s="63" t="s">
        <v>920</v>
      </c>
      <c r="EH34" s="64" t="s">
        <v>921</v>
      </c>
      <c r="EI34" s="57"/>
    </row>
    <row r="35" spans="1:139" x14ac:dyDescent="0.2">
      <c r="A35" s="57">
        <v>77</v>
      </c>
      <c r="B35" s="3" t="s">
        <v>299</v>
      </c>
      <c r="C35" s="2" t="s">
        <v>300</v>
      </c>
      <c r="D35" s="2" t="s">
        <v>301</v>
      </c>
      <c r="E35" s="2" t="s">
        <v>302</v>
      </c>
      <c r="F35" s="2" t="s">
        <v>303</v>
      </c>
      <c r="G35" s="2" t="s">
        <v>687</v>
      </c>
      <c r="H35" s="2" t="s">
        <v>304</v>
      </c>
      <c r="I35" s="6" t="s">
        <v>566</v>
      </c>
      <c r="J35" s="6" t="s">
        <v>561</v>
      </c>
      <c r="K35" s="6" t="s">
        <v>33</v>
      </c>
      <c r="L35" s="6" t="s">
        <v>33</v>
      </c>
      <c r="M35" s="6" t="s">
        <v>44</v>
      </c>
      <c r="N35" s="158" t="s">
        <v>44</v>
      </c>
      <c r="O35" s="29">
        <v>30310</v>
      </c>
      <c r="P35" s="29">
        <v>207872</v>
      </c>
      <c r="Q35" s="29">
        <v>12977</v>
      </c>
      <c r="R35" s="30">
        <v>644101</v>
      </c>
      <c r="S35" s="94"/>
      <c r="T35" s="94"/>
      <c r="U35" s="94"/>
      <c r="V35" s="94"/>
      <c r="W35" s="94"/>
      <c r="X35" s="111">
        <v>13</v>
      </c>
      <c r="Y35" s="65">
        <v>0</v>
      </c>
      <c r="Z35" s="65">
        <v>0</v>
      </c>
      <c r="AA35" s="65">
        <v>1</v>
      </c>
      <c r="AB35" s="65">
        <v>0</v>
      </c>
      <c r="AC35" s="65">
        <v>0</v>
      </c>
      <c r="AD35" s="65">
        <v>0</v>
      </c>
      <c r="AE35" s="65">
        <v>0</v>
      </c>
      <c r="AF35" s="65">
        <v>0</v>
      </c>
      <c r="AG35" s="6">
        <v>7</v>
      </c>
      <c r="AH35" s="16">
        <v>1</v>
      </c>
      <c r="AI35" s="17">
        <v>2</v>
      </c>
      <c r="AJ35" s="18">
        <v>6.8571428571428568</v>
      </c>
      <c r="AK35" s="18">
        <v>4</v>
      </c>
      <c r="AL35" s="15">
        <f>AJ35/AK35</f>
        <v>1.7142857142857142</v>
      </c>
      <c r="AM35" s="19">
        <v>134000</v>
      </c>
      <c r="AN35" s="19">
        <v>100000</v>
      </c>
      <c r="AO35" s="15">
        <v>1.3414828571428572</v>
      </c>
      <c r="AP35" s="18">
        <v>2.5714285714285716</v>
      </c>
      <c r="AQ35" s="20">
        <v>9.5714285714285712</v>
      </c>
      <c r="AR35" s="16">
        <v>0.2857142857142857</v>
      </c>
      <c r="AS35" s="16">
        <v>0.5714285714285714</v>
      </c>
      <c r="AT35" s="16">
        <v>0</v>
      </c>
      <c r="AU35" s="16">
        <v>0.14285714285714285</v>
      </c>
      <c r="AV35" s="8"/>
      <c r="AW35" s="8" t="s">
        <v>44</v>
      </c>
      <c r="AX35" s="8" t="s">
        <v>44</v>
      </c>
      <c r="AY35" s="8"/>
      <c r="AZ35" s="8"/>
      <c r="BA35" s="8"/>
      <c r="BB35" s="8"/>
      <c r="BC35" s="8"/>
      <c r="BD35" s="8"/>
      <c r="BE35" s="8"/>
      <c r="BF35" s="10"/>
      <c r="BG35" s="24" t="s">
        <v>809</v>
      </c>
      <c r="BH35" s="24">
        <v>40</v>
      </c>
      <c r="BI35" s="21">
        <v>0.23809523809523808</v>
      </c>
      <c r="BJ35" s="24">
        <v>8</v>
      </c>
      <c r="BK35" s="23">
        <v>0.375</v>
      </c>
      <c r="BL35" s="23">
        <v>0.70833333333333337</v>
      </c>
      <c r="BM35" s="24" t="s">
        <v>767</v>
      </c>
      <c r="BN35" s="24" t="s">
        <v>767</v>
      </c>
      <c r="BO35" s="24" t="s">
        <v>767</v>
      </c>
      <c r="BP35" s="24" t="s">
        <v>767</v>
      </c>
      <c r="BQ35" s="24" t="s">
        <v>767</v>
      </c>
      <c r="BR35" s="24" t="s">
        <v>767</v>
      </c>
      <c r="BS35" s="10" t="s">
        <v>91</v>
      </c>
      <c r="BT35" s="10" t="s">
        <v>91</v>
      </c>
      <c r="BU35" s="10" t="s">
        <v>91</v>
      </c>
      <c r="BV35" s="10" t="s">
        <v>91</v>
      </c>
      <c r="BW35" s="10" t="s">
        <v>91</v>
      </c>
      <c r="BX35" s="10" t="s">
        <v>91</v>
      </c>
      <c r="BY35" s="10" t="s">
        <v>91</v>
      </c>
      <c r="BZ35" s="10" t="s">
        <v>91</v>
      </c>
      <c r="CA35" s="10" t="s">
        <v>91</v>
      </c>
      <c r="CB35" s="10" t="s">
        <v>34</v>
      </c>
      <c r="CC35" s="11" t="s">
        <v>91</v>
      </c>
      <c r="CD35" s="11" t="s">
        <v>91</v>
      </c>
      <c r="CE35" s="71"/>
      <c r="CF35" s="71"/>
      <c r="CG35" s="71"/>
      <c r="CH35" s="71"/>
      <c r="CI35" s="71"/>
      <c r="CJ35" s="71"/>
      <c r="CK35" s="71"/>
      <c r="CL35" s="67"/>
      <c r="CM35" s="72"/>
      <c r="CN35" s="72"/>
      <c r="CO35" s="72"/>
      <c r="CP35" s="72"/>
      <c r="CQ35" s="72"/>
      <c r="CR35" s="72"/>
      <c r="CS35" s="72"/>
      <c r="CT35" s="72"/>
      <c r="CU35" s="69"/>
      <c r="CV35" s="73"/>
      <c r="CW35" s="4" t="s">
        <v>44</v>
      </c>
      <c r="CX35" s="4" t="s">
        <v>305</v>
      </c>
      <c r="CY35" s="21">
        <v>0.15</v>
      </c>
      <c r="CZ35" s="5">
        <v>0</v>
      </c>
      <c r="DA35" s="5">
        <v>0</v>
      </c>
      <c r="DB35" s="5">
        <v>3</v>
      </c>
      <c r="DC35" s="5">
        <v>0</v>
      </c>
      <c r="DD35" s="5">
        <v>0</v>
      </c>
      <c r="DE35" s="5">
        <v>0</v>
      </c>
      <c r="DF35" s="5">
        <v>0</v>
      </c>
      <c r="DG35" s="5">
        <v>3</v>
      </c>
      <c r="DH35" s="12">
        <v>0</v>
      </c>
      <c r="DI35" s="12">
        <v>0</v>
      </c>
      <c r="DJ35" s="12">
        <v>3</v>
      </c>
      <c r="DK35" s="12">
        <v>0</v>
      </c>
      <c r="DL35" s="12">
        <v>0</v>
      </c>
      <c r="DM35" s="12">
        <v>0</v>
      </c>
      <c r="DN35" s="12">
        <v>0</v>
      </c>
      <c r="DO35" s="12">
        <v>3</v>
      </c>
      <c r="DP35" s="7" t="s">
        <v>35</v>
      </c>
      <c r="DQ35" s="7" t="s">
        <v>35</v>
      </c>
      <c r="DR35" s="7" t="s">
        <v>34</v>
      </c>
      <c r="DS35" s="7" t="s">
        <v>34</v>
      </c>
      <c r="DT35" s="7" t="s">
        <v>34</v>
      </c>
      <c r="DU35" s="7" t="s">
        <v>91</v>
      </c>
      <c r="DV35" s="7" t="s">
        <v>34</v>
      </c>
      <c r="DW35" s="7" t="s">
        <v>91</v>
      </c>
      <c r="DX35" s="7" t="s">
        <v>91</v>
      </c>
      <c r="DY35" s="7" t="s">
        <v>34</v>
      </c>
      <c r="DZ35" s="7" t="s">
        <v>34</v>
      </c>
      <c r="EA35" s="7" t="s">
        <v>34</v>
      </c>
      <c r="EB35" s="7" t="s">
        <v>34</v>
      </c>
      <c r="EC35" s="6" t="s">
        <v>44</v>
      </c>
      <c r="ED35" s="6" t="s">
        <v>44</v>
      </c>
      <c r="EE35" s="6"/>
      <c r="EF35" s="6"/>
      <c r="EG35" s="63" t="s">
        <v>922</v>
      </c>
      <c r="EH35" s="64" t="s">
        <v>923</v>
      </c>
      <c r="EI35" s="57"/>
    </row>
    <row r="36" spans="1:139" x14ac:dyDescent="0.2">
      <c r="A36" s="57">
        <v>78</v>
      </c>
      <c r="B36" s="3" t="s">
        <v>611</v>
      </c>
      <c r="C36" s="81"/>
      <c r="D36" s="81"/>
      <c r="E36" s="81"/>
      <c r="F36" s="81"/>
      <c r="G36" s="81"/>
      <c r="H36" s="81"/>
      <c r="I36" s="6" t="s">
        <v>566</v>
      </c>
      <c r="J36" s="6" t="s">
        <v>561</v>
      </c>
      <c r="K36" s="6" t="s">
        <v>33</v>
      </c>
      <c r="L36" s="6" t="s">
        <v>33</v>
      </c>
      <c r="M36" s="6" t="s">
        <v>44</v>
      </c>
      <c r="N36" s="158" t="s">
        <v>33</v>
      </c>
      <c r="O36" s="29">
        <v>1324</v>
      </c>
      <c r="P36" s="29">
        <v>0</v>
      </c>
      <c r="Q36" s="29">
        <v>0</v>
      </c>
      <c r="R36" s="30">
        <v>36115</v>
      </c>
      <c r="S36" s="94"/>
      <c r="T36" s="94"/>
      <c r="U36" s="94"/>
      <c r="V36" s="94"/>
      <c r="W36" s="94"/>
      <c r="X36" s="111">
        <v>0</v>
      </c>
      <c r="Y36" s="98"/>
      <c r="Z36" s="98"/>
      <c r="AA36" s="98"/>
      <c r="AB36" s="98"/>
      <c r="AC36" s="98"/>
      <c r="AD36" s="98"/>
      <c r="AE36" s="98"/>
      <c r="AF36" s="98"/>
      <c r="AG36" s="77"/>
      <c r="AH36" s="99"/>
      <c r="AI36" s="100"/>
      <c r="AJ36" s="101"/>
      <c r="AK36" s="101"/>
      <c r="AL36" s="102"/>
      <c r="AM36" s="103"/>
      <c r="AN36" s="103"/>
      <c r="AO36" s="102"/>
      <c r="AP36" s="101"/>
      <c r="AQ36" s="104"/>
      <c r="AR36" s="99"/>
      <c r="AS36" s="99"/>
      <c r="AT36" s="99"/>
      <c r="AU36" s="99"/>
      <c r="AV36" s="66"/>
      <c r="AW36" s="66"/>
      <c r="AX36" s="66"/>
      <c r="AY36" s="66"/>
      <c r="AZ36" s="66"/>
      <c r="BA36" s="66"/>
      <c r="BB36" s="66"/>
      <c r="BC36" s="66"/>
      <c r="BD36" s="66"/>
      <c r="BE36" s="66"/>
      <c r="BF36" s="69"/>
      <c r="BG36" s="67"/>
      <c r="BH36" s="67"/>
      <c r="BI36" s="68"/>
      <c r="BJ36" s="67"/>
      <c r="BK36" s="67"/>
      <c r="BL36" s="67"/>
      <c r="BM36" s="67"/>
      <c r="BN36" s="67"/>
      <c r="BO36" s="67"/>
      <c r="BP36" s="67"/>
      <c r="BQ36" s="67"/>
      <c r="BR36" s="67"/>
      <c r="BS36" s="69"/>
      <c r="BT36" s="69"/>
      <c r="BU36" s="69"/>
      <c r="BV36" s="69"/>
      <c r="BW36" s="69"/>
      <c r="BX36" s="69"/>
      <c r="BY36" s="69"/>
      <c r="BZ36" s="69"/>
      <c r="CA36" s="69"/>
      <c r="CB36" s="69"/>
      <c r="CC36" s="70"/>
      <c r="CD36" s="70"/>
      <c r="CE36" s="71"/>
      <c r="CF36" s="71"/>
      <c r="CG36" s="71"/>
      <c r="CH36" s="71"/>
      <c r="CI36" s="71"/>
      <c r="CJ36" s="71"/>
      <c r="CK36" s="71"/>
      <c r="CL36" s="67"/>
      <c r="CM36" s="72"/>
      <c r="CN36" s="72"/>
      <c r="CO36" s="72"/>
      <c r="CP36" s="72"/>
      <c r="CQ36" s="72"/>
      <c r="CR36" s="72"/>
      <c r="CS36" s="72"/>
      <c r="CT36" s="72"/>
      <c r="CU36" s="69"/>
      <c r="CV36" s="73"/>
      <c r="CW36" s="74"/>
      <c r="CX36" s="74"/>
      <c r="CY36" s="67"/>
      <c r="CZ36" s="75"/>
      <c r="DA36" s="75"/>
      <c r="DB36" s="75"/>
      <c r="DC36" s="75"/>
      <c r="DD36" s="75"/>
      <c r="DE36" s="75"/>
      <c r="DF36" s="75"/>
      <c r="DG36" s="75"/>
      <c r="DH36" s="76"/>
      <c r="DI36" s="76"/>
      <c r="DJ36" s="76"/>
      <c r="DK36" s="76"/>
      <c r="DL36" s="76"/>
      <c r="DM36" s="76"/>
      <c r="DN36" s="76"/>
      <c r="DO36" s="76"/>
      <c r="DP36" s="71"/>
      <c r="DQ36" s="71"/>
      <c r="DR36" s="71"/>
      <c r="DS36" s="71"/>
      <c r="DT36" s="71"/>
      <c r="DU36" s="71"/>
      <c r="DV36" s="71"/>
      <c r="DW36" s="71"/>
      <c r="DX36" s="71"/>
      <c r="DY36" s="71"/>
      <c r="DZ36" s="71"/>
      <c r="EA36" s="71"/>
      <c r="EB36" s="71"/>
      <c r="EC36" s="77"/>
      <c r="ED36" s="77"/>
      <c r="EE36" s="77"/>
      <c r="EF36" s="77"/>
      <c r="EG36" s="78"/>
      <c r="EH36" s="79"/>
      <c r="EI36" s="57"/>
    </row>
    <row r="37" spans="1:139" x14ac:dyDescent="0.2">
      <c r="A37" s="57">
        <v>80</v>
      </c>
      <c r="B37" s="3" t="s">
        <v>612</v>
      </c>
      <c r="C37" s="80"/>
      <c r="D37" s="80"/>
      <c r="E37" s="80"/>
      <c r="F37" s="80"/>
      <c r="G37" s="80"/>
      <c r="H37" s="80"/>
      <c r="I37" s="6" t="s">
        <v>566</v>
      </c>
      <c r="J37" s="6" t="s">
        <v>561</v>
      </c>
      <c r="K37" s="6" t="s">
        <v>33</v>
      </c>
      <c r="L37" s="6" t="s">
        <v>33</v>
      </c>
      <c r="M37" s="6" t="s">
        <v>44</v>
      </c>
      <c r="N37" s="158" t="s">
        <v>33</v>
      </c>
      <c r="O37" s="29">
        <v>3186</v>
      </c>
      <c r="P37" s="29">
        <v>26155</v>
      </c>
      <c r="Q37" s="29">
        <v>2270</v>
      </c>
      <c r="R37" s="30">
        <v>104210</v>
      </c>
      <c r="S37" s="94"/>
      <c r="T37" s="94"/>
      <c r="U37" s="94"/>
      <c r="V37" s="94"/>
      <c r="W37" s="94"/>
      <c r="X37" s="111">
        <v>4</v>
      </c>
      <c r="Y37" s="65">
        <v>1</v>
      </c>
      <c r="Z37" s="65">
        <v>0</v>
      </c>
      <c r="AA37" s="65">
        <v>0</v>
      </c>
      <c r="AB37" s="65">
        <v>0</v>
      </c>
      <c r="AC37" s="65">
        <v>0</v>
      </c>
      <c r="AD37" s="65">
        <v>0</v>
      </c>
      <c r="AE37" s="65">
        <v>0</v>
      </c>
      <c r="AF37" s="65">
        <v>0</v>
      </c>
      <c r="AG37" s="6">
        <v>1</v>
      </c>
      <c r="AH37" s="16">
        <v>1</v>
      </c>
      <c r="AI37" s="17">
        <v>3</v>
      </c>
      <c r="AJ37" s="18">
        <v>4</v>
      </c>
      <c r="AK37" s="18">
        <v>7</v>
      </c>
      <c r="AL37" s="15">
        <f t="shared" ref="AL37:AL44" si="1">AJ37/AK37</f>
        <v>0.5714285714285714</v>
      </c>
      <c r="AM37" s="19">
        <v>60000</v>
      </c>
      <c r="AN37" s="19">
        <v>200000</v>
      </c>
      <c r="AO37" s="15">
        <v>0.29757</v>
      </c>
      <c r="AP37" s="18">
        <v>5</v>
      </c>
      <c r="AQ37" s="20">
        <v>14</v>
      </c>
      <c r="AR37" s="16">
        <v>0</v>
      </c>
      <c r="AS37" s="16">
        <v>1</v>
      </c>
      <c r="AT37" s="16">
        <v>0</v>
      </c>
      <c r="AU37" s="16">
        <v>0</v>
      </c>
      <c r="AV37" s="66"/>
      <c r="AW37" s="66"/>
      <c r="AX37" s="66"/>
      <c r="AY37" s="66"/>
      <c r="AZ37" s="66"/>
      <c r="BA37" s="66"/>
      <c r="BB37" s="66"/>
      <c r="BC37" s="66"/>
      <c r="BD37" s="66"/>
      <c r="BE37" s="66"/>
      <c r="BF37" s="69"/>
      <c r="BG37" s="67"/>
      <c r="BH37" s="67"/>
      <c r="BI37" s="68"/>
      <c r="BJ37" s="67"/>
      <c r="BK37" s="67"/>
      <c r="BL37" s="67"/>
      <c r="BM37" s="67"/>
      <c r="BN37" s="67"/>
      <c r="BO37" s="67"/>
      <c r="BP37" s="67"/>
      <c r="BQ37" s="67"/>
      <c r="BR37" s="67"/>
      <c r="BS37" s="69"/>
      <c r="BT37" s="69"/>
      <c r="BU37" s="69"/>
      <c r="BV37" s="69"/>
      <c r="BW37" s="69"/>
      <c r="BX37" s="69"/>
      <c r="BY37" s="69"/>
      <c r="BZ37" s="69"/>
      <c r="CA37" s="69"/>
      <c r="CB37" s="69"/>
      <c r="CC37" s="70"/>
      <c r="CD37" s="70"/>
      <c r="CE37" s="71"/>
      <c r="CF37" s="71"/>
      <c r="CG37" s="71"/>
      <c r="CH37" s="71"/>
      <c r="CI37" s="71"/>
      <c r="CJ37" s="71"/>
      <c r="CK37" s="71"/>
      <c r="CL37" s="67"/>
      <c r="CM37" s="72"/>
      <c r="CN37" s="72"/>
      <c r="CO37" s="72"/>
      <c r="CP37" s="72"/>
      <c r="CQ37" s="72"/>
      <c r="CR37" s="72"/>
      <c r="CS37" s="72"/>
      <c r="CT37" s="72"/>
      <c r="CU37" s="69"/>
      <c r="CV37" s="73"/>
      <c r="CW37" s="74"/>
      <c r="CX37" s="74"/>
      <c r="CY37" s="67"/>
      <c r="CZ37" s="75"/>
      <c r="DA37" s="75"/>
      <c r="DB37" s="75"/>
      <c r="DC37" s="75"/>
      <c r="DD37" s="75"/>
      <c r="DE37" s="75"/>
      <c r="DF37" s="75"/>
      <c r="DG37" s="75"/>
      <c r="DH37" s="76"/>
      <c r="DI37" s="76"/>
      <c r="DJ37" s="76"/>
      <c r="DK37" s="76"/>
      <c r="DL37" s="76"/>
      <c r="DM37" s="76"/>
      <c r="DN37" s="76"/>
      <c r="DO37" s="76"/>
      <c r="DP37" s="71"/>
      <c r="DQ37" s="71"/>
      <c r="DR37" s="71"/>
      <c r="DS37" s="71"/>
      <c r="DT37" s="71"/>
      <c r="DU37" s="71"/>
      <c r="DV37" s="71"/>
      <c r="DW37" s="71"/>
      <c r="DX37" s="71"/>
      <c r="DY37" s="71"/>
      <c r="DZ37" s="71"/>
      <c r="EA37" s="71"/>
      <c r="EB37" s="71"/>
      <c r="EC37" s="77"/>
      <c r="ED37" s="77"/>
      <c r="EE37" s="77"/>
      <c r="EF37" s="77"/>
      <c r="EG37" s="78"/>
      <c r="EH37" s="79"/>
      <c r="EI37" s="57"/>
    </row>
    <row r="38" spans="1:139" x14ac:dyDescent="0.2">
      <c r="A38" s="57">
        <v>81</v>
      </c>
      <c r="B38" s="3" t="s">
        <v>847</v>
      </c>
      <c r="C38" s="2" t="s">
        <v>92</v>
      </c>
      <c r="D38" s="2" t="s">
        <v>998</v>
      </c>
      <c r="E38" s="2" t="s">
        <v>93</v>
      </c>
      <c r="F38" s="2" t="s">
        <v>1002</v>
      </c>
      <c r="G38" s="2" t="s">
        <v>688</v>
      </c>
      <c r="H38" s="2" t="s">
        <v>94</v>
      </c>
      <c r="I38" s="6" t="s">
        <v>571</v>
      </c>
      <c r="J38" s="6" t="s">
        <v>561</v>
      </c>
      <c r="K38" s="6" t="s">
        <v>33</v>
      </c>
      <c r="L38" s="6" t="s">
        <v>33</v>
      </c>
      <c r="M38" s="6" t="s">
        <v>44</v>
      </c>
      <c r="N38" s="158" t="s">
        <v>44</v>
      </c>
      <c r="O38" s="29">
        <v>0</v>
      </c>
      <c r="P38" s="29">
        <v>0</v>
      </c>
      <c r="Q38" s="29">
        <v>0</v>
      </c>
      <c r="R38" s="30">
        <v>0</v>
      </c>
      <c r="S38" s="94"/>
      <c r="T38" s="94"/>
      <c r="U38" s="94"/>
      <c r="V38" s="94"/>
      <c r="W38" s="94"/>
      <c r="X38" s="111">
        <v>0</v>
      </c>
      <c r="Y38" s="65">
        <v>0.30769230769230771</v>
      </c>
      <c r="Z38" s="65">
        <v>0.61538461538461542</v>
      </c>
      <c r="AA38" s="65">
        <v>7.6923076923076927E-2</v>
      </c>
      <c r="AB38" s="65">
        <v>0</v>
      </c>
      <c r="AC38" s="65">
        <v>0</v>
      </c>
      <c r="AD38" s="65">
        <v>0</v>
      </c>
      <c r="AE38" s="65">
        <v>0</v>
      </c>
      <c r="AF38" s="65">
        <v>0</v>
      </c>
      <c r="AG38" s="77"/>
      <c r="AH38" s="99"/>
      <c r="AI38" s="100"/>
      <c r="AJ38" s="18">
        <v>9.2307692307692299</v>
      </c>
      <c r="AK38" s="18">
        <v>6.8461538461538458</v>
      </c>
      <c r="AL38" s="15">
        <f t="shared" si="1"/>
        <v>1.348314606741573</v>
      </c>
      <c r="AM38" s="19">
        <v>91000</v>
      </c>
      <c r="AN38" s="19">
        <v>196000</v>
      </c>
      <c r="AO38" s="15">
        <v>0.46358392156862749</v>
      </c>
      <c r="AP38" s="18">
        <v>4</v>
      </c>
      <c r="AQ38" s="20">
        <v>8.5</v>
      </c>
      <c r="AR38" s="16">
        <v>0</v>
      </c>
      <c r="AS38" s="16">
        <v>1</v>
      </c>
      <c r="AT38" s="16">
        <v>0</v>
      </c>
      <c r="AU38" s="16">
        <v>0</v>
      </c>
      <c r="AV38" s="8"/>
      <c r="AW38" s="8" t="s">
        <v>44</v>
      </c>
      <c r="AX38" s="8" t="s">
        <v>44</v>
      </c>
      <c r="AY38" s="8"/>
      <c r="AZ38" s="8"/>
      <c r="BA38" s="8"/>
      <c r="BB38" s="8"/>
      <c r="BC38" s="8"/>
      <c r="BD38" s="8"/>
      <c r="BE38" s="8"/>
      <c r="BF38" s="10"/>
      <c r="BG38" s="24" t="s">
        <v>793</v>
      </c>
      <c r="BH38" s="24">
        <v>45.000000000000007</v>
      </c>
      <c r="BI38" s="21">
        <v>0.2678571428571429</v>
      </c>
      <c r="BJ38" s="24">
        <v>9.0000000000000018</v>
      </c>
      <c r="BK38" s="23">
        <v>0.33333333333333331</v>
      </c>
      <c r="BL38" s="23">
        <v>0.70833333333333337</v>
      </c>
      <c r="BM38" s="24" t="s">
        <v>767</v>
      </c>
      <c r="BN38" s="24" t="s">
        <v>767</v>
      </c>
      <c r="BO38" s="24" t="s">
        <v>767</v>
      </c>
      <c r="BP38" s="24" t="s">
        <v>767</v>
      </c>
      <c r="BQ38" s="24" t="s">
        <v>767</v>
      </c>
      <c r="BR38" s="24" t="s">
        <v>767</v>
      </c>
      <c r="BS38" s="10" t="s">
        <v>34</v>
      </c>
      <c r="BT38" s="10" t="s">
        <v>91</v>
      </c>
      <c r="BU38" s="10" t="s">
        <v>34</v>
      </c>
      <c r="BV38" s="10" t="s">
        <v>91</v>
      </c>
      <c r="BW38" s="10" t="s">
        <v>91</v>
      </c>
      <c r="BX38" s="10" t="s">
        <v>91</v>
      </c>
      <c r="BY38" s="10" t="s">
        <v>34</v>
      </c>
      <c r="BZ38" s="10" t="s">
        <v>34</v>
      </c>
      <c r="CA38" s="10" t="s">
        <v>91</v>
      </c>
      <c r="CB38" s="10" t="s">
        <v>34</v>
      </c>
      <c r="CC38" s="11" t="s">
        <v>44</v>
      </c>
      <c r="CD38" s="11" t="s">
        <v>44</v>
      </c>
      <c r="CE38" s="7"/>
      <c r="CF38" s="7"/>
      <c r="CG38" s="7"/>
      <c r="CH38" s="7"/>
      <c r="CI38" s="7" t="s">
        <v>44</v>
      </c>
      <c r="CJ38" s="7"/>
      <c r="CK38" s="7"/>
      <c r="CL38" s="24"/>
      <c r="CM38" s="26">
        <v>0</v>
      </c>
      <c r="CN38" s="26">
        <v>0</v>
      </c>
      <c r="CO38" s="26">
        <v>0</v>
      </c>
      <c r="CP38" s="26">
        <v>0</v>
      </c>
      <c r="CQ38" s="26">
        <v>0</v>
      </c>
      <c r="CR38" s="26">
        <v>0.2</v>
      </c>
      <c r="CS38" s="26">
        <v>0</v>
      </c>
      <c r="CT38" s="26">
        <v>0.8</v>
      </c>
      <c r="CU38" s="10" t="s">
        <v>33</v>
      </c>
      <c r="CV38" s="27"/>
      <c r="CW38" s="4" t="s">
        <v>33</v>
      </c>
      <c r="CX38" s="4"/>
      <c r="CY38" s="21">
        <v>0.1</v>
      </c>
      <c r="CZ38" s="5">
        <v>1</v>
      </c>
      <c r="DA38" s="5">
        <v>2</v>
      </c>
      <c r="DB38" s="5">
        <v>0</v>
      </c>
      <c r="DC38" s="5">
        <v>0</v>
      </c>
      <c r="DD38" s="5">
        <v>0</v>
      </c>
      <c r="DE38" s="5">
        <v>0</v>
      </c>
      <c r="DF38" s="5">
        <v>0</v>
      </c>
      <c r="DG38" s="5">
        <v>3</v>
      </c>
      <c r="DH38" s="12">
        <v>1</v>
      </c>
      <c r="DI38" s="12">
        <v>0</v>
      </c>
      <c r="DJ38" s="12">
        <v>0</v>
      </c>
      <c r="DK38" s="12">
        <v>0</v>
      </c>
      <c r="DL38" s="12">
        <v>0</v>
      </c>
      <c r="DM38" s="12">
        <v>0</v>
      </c>
      <c r="DN38" s="12">
        <v>0</v>
      </c>
      <c r="DO38" s="12">
        <v>1</v>
      </c>
      <c r="DP38" s="7" t="s">
        <v>35</v>
      </c>
      <c r="DQ38" s="7" t="s">
        <v>35</v>
      </c>
      <c r="DR38" s="7" t="s">
        <v>34</v>
      </c>
      <c r="DS38" s="7" t="s">
        <v>34</v>
      </c>
      <c r="DT38" s="7" t="s">
        <v>34</v>
      </c>
      <c r="DU38" s="7" t="s">
        <v>34</v>
      </c>
      <c r="DV38" s="7" t="s">
        <v>34</v>
      </c>
      <c r="DW38" s="7" t="s">
        <v>34</v>
      </c>
      <c r="DX38" s="7" t="s">
        <v>34</v>
      </c>
      <c r="DY38" s="7" t="s">
        <v>34</v>
      </c>
      <c r="DZ38" s="7" t="s">
        <v>34</v>
      </c>
      <c r="EA38" s="7" t="s">
        <v>34</v>
      </c>
      <c r="EB38" s="7" t="s">
        <v>34</v>
      </c>
      <c r="EC38" s="6" t="s">
        <v>44</v>
      </c>
      <c r="ED38" s="6"/>
      <c r="EE38" s="6"/>
      <c r="EF38" s="6"/>
      <c r="EG38" s="63" t="s">
        <v>924</v>
      </c>
      <c r="EH38" s="64" t="s">
        <v>925</v>
      </c>
      <c r="EI38" s="57"/>
    </row>
    <row r="39" spans="1:139" x14ac:dyDescent="0.2">
      <c r="A39" s="57">
        <v>86</v>
      </c>
      <c r="B39" s="3" t="s">
        <v>619</v>
      </c>
      <c r="C39" s="2" t="s">
        <v>619</v>
      </c>
      <c r="D39" s="2" t="s">
        <v>999</v>
      </c>
      <c r="E39" s="2" t="s">
        <v>66</v>
      </c>
      <c r="F39" s="2" t="s">
        <v>67</v>
      </c>
      <c r="G39" s="2" t="s">
        <v>68</v>
      </c>
      <c r="H39" s="2" t="s">
        <v>66</v>
      </c>
      <c r="I39" s="6" t="s">
        <v>573</v>
      </c>
      <c r="J39" s="6" t="s">
        <v>561</v>
      </c>
      <c r="K39" s="6" t="s">
        <v>33</v>
      </c>
      <c r="L39" s="6" t="s">
        <v>33</v>
      </c>
      <c r="M39" s="6" t="s">
        <v>44</v>
      </c>
      <c r="N39" s="158" t="s">
        <v>44</v>
      </c>
      <c r="O39" s="29">
        <v>2709</v>
      </c>
      <c r="P39" s="29">
        <v>4665</v>
      </c>
      <c r="Q39" s="29">
        <v>342</v>
      </c>
      <c r="R39" s="30">
        <v>23608</v>
      </c>
      <c r="S39" s="94"/>
      <c r="T39" s="94"/>
      <c r="U39" s="94"/>
      <c r="V39" s="94"/>
      <c r="W39" s="94"/>
      <c r="X39" s="111">
        <v>2</v>
      </c>
      <c r="Y39" s="65">
        <v>0</v>
      </c>
      <c r="Z39" s="65">
        <v>1</v>
      </c>
      <c r="AA39" s="65">
        <v>0</v>
      </c>
      <c r="AB39" s="65">
        <v>0</v>
      </c>
      <c r="AC39" s="65">
        <v>0</v>
      </c>
      <c r="AD39" s="65">
        <v>0</v>
      </c>
      <c r="AE39" s="65">
        <v>0</v>
      </c>
      <c r="AF39" s="65">
        <v>0</v>
      </c>
      <c r="AG39" s="6">
        <v>2</v>
      </c>
      <c r="AH39" s="16">
        <v>1</v>
      </c>
      <c r="AI39" s="17"/>
      <c r="AJ39" s="18">
        <v>21</v>
      </c>
      <c r="AK39" s="18">
        <v>7</v>
      </c>
      <c r="AL39" s="15">
        <f t="shared" si="1"/>
        <v>3</v>
      </c>
      <c r="AM39" s="19">
        <v>90000</v>
      </c>
      <c r="AN39" s="19">
        <v>200000</v>
      </c>
      <c r="AO39" s="15">
        <v>0.44844000000000001</v>
      </c>
      <c r="AP39" s="18">
        <v>3</v>
      </c>
      <c r="AQ39" s="20">
        <v>13.5</v>
      </c>
      <c r="AR39" s="16">
        <v>0</v>
      </c>
      <c r="AS39" s="16">
        <v>1</v>
      </c>
      <c r="AT39" s="16">
        <v>0</v>
      </c>
      <c r="AU39" s="16">
        <v>0</v>
      </c>
      <c r="AV39" s="8"/>
      <c r="AW39" s="8" t="s">
        <v>44</v>
      </c>
      <c r="AX39" s="8"/>
      <c r="AY39" s="8"/>
      <c r="AZ39" s="8"/>
      <c r="BA39" s="8"/>
      <c r="BB39" s="8"/>
      <c r="BC39" s="8"/>
      <c r="BD39" s="8"/>
      <c r="BE39" s="8"/>
      <c r="BF39" s="10"/>
      <c r="BG39" s="24" t="s">
        <v>793</v>
      </c>
      <c r="BH39" s="24">
        <v>45.000000000000007</v>
      </c>
      <c r="BI39" s="21">
        <v>0.2678571428571429</v>
      </c>
      <c r="BJ39" s="24">
        <v>9.0000000000000018</v>
      </c>
      <c r="BK39" s="23">
        <v>0.33333333333333331</v>
      </c>
      <c r="BL39" s="23">
        <v>0.70833333333333337</v>
      </c>
      <c r="BM39" s="24" t="s">
        <v>767</v>
      </c>
      <c r="BN39" s="24" t="s">
        <v>767</v>
      </c>
      <c r="BO39" s="24" t="s">
        <v>767</v>
      </c>
      <c r="BP39" s="24" t="s">
        <v>767</v>
      </c>
      <c r="BQ39" s="24" t="s">
        <v>767</v>
      </c>
      <c r="BR39" s="24" t="s">
        <v>767</v>
      </c>
      <c r="BS39" s="10" t="s">
        <v>91</v>
      </c>
      <c r="BT39" s="10" t="s">
        <v>91</v>
      </c>
      <c r="BU39" s="10" t="s">
        <v>91</v>
      </c>
      <c r="BV39" s="10" t="s">
        <v>91</v>
      </c>
      <c r="BW39" s="10" t="s">
        <v>91</v>
      </c>
      <c r="BX39" s="10" t="s">
        <v>91</v>
      </c>
      <c r="BY39" s="10" t="s">
        <v>91</v>
      </c>
      <c r="BZ39" s="10" t="s">
        <v>34</v>
      </c>
      <c r="CA39" s="10" t="s">
        <v>91</v>
      </c>
      <c r="CB39" s="10" t="s">
        <v>91</v>
      </c>
      <c r="CC39" s="11" t="s">
        <v>33</v>
      </c>
      <c r="CD39" s="11" t="s">
        <v>44</v>
      </c>
      <c r="CE39" s="7" t="s">
        <v>44</v>
      </c>
      <c r="CF39" s="7"/>
      <c r="CG39" s="7"/>
      <c r="CH39" s="7"/>
      <c r="CI39" s="7"/>
      <c r="CJ39" s="7"/>
      <c r="CK39" s="7"/>
      <c r="CL39" s="24"/>
      <c r="CM39" s="26">
        <v>0</v>
      </c>
      <c r="CN39" s="26">
        <v>0</v>
      </c>
      <c r="CO39" s="26">
        <v>0</v>
      </c>
      <c r="CP39" s="26">
        <v>0</v>
      </c>
      <c r="CQ39" s="26">
        <v>0.9</v>
      </c>
      <c r="CR39" s="26">
        <v>0.04</v>
      </c>
      <c r="CS39" s="26">
        <v>0.04</v>
      </c>
      <c r="CT39" s="26">
        <v>0.02</v>
      </c>
      <c r="CU39" s="10" t="s">
        <v>33</v>
      </c>
      <c r="CV39" s="27"/>
      <c r="CW39" s="4" t="s">
        <v>33</v>
      </c>
      <c r="CX39" s="4"/>
      <c r="CY39" s="21">
        <v>0</v>
      </c>
      <c r="CZ39" s="5">
        <v>1</v>
      </c>
      <c r="DA39" s="5">
        <v>1</v>
      </c>
      <c r="DB39" s="5">
        <v>0</v>
      </c>
      <c r="DC39" s="5">
        <v>0</v>
      </c>
      <c r="DD39" s="5">
        <v>0</v>
      </c>
      <c r="DE39" s="5">
        <v>0</v>
      </c>
      <c r="DF39" s="5">
        <v>0</v>
      </c>
      <c r="DG39" s="5">
        <v>2</v>
      </c>
      <c r="DH39" s="12">
        <v>2</v>
      </c>
      <c r="DI39" s="12">
        <v>0</v>
      </c>
      <c r="DJ39" s="12">
        <v>0</v>
      </c>
      <c r="DK39" s="12">
        <v>0</v>
      </c>
      <c r="DL39" s="12">
        <v>0</v>
      </c>
      <c r="DM39" s="12">
        <v>0</v>
      </c>
      <c r="DN39" s="12">
        <v>0</v>
      </c>
      <c r="DO39" s="12">
        <v>2</v>
      </c>
      <c r="DP39" s="7" t="s">
        <v>34</v>
      </c>
      <c r="DQ39" s="7" t="s">
        <v>35</v>
      </c>
      <c r="DR39" s="7" t="s">
        <v>34</v>
      </c>
      <c r="DS39" s="7" t="s">
        <v>34</v>
      </c>
      <c r="DT39" s="7" t="s">
        <v>34</v>
      </c>
      <c r="DU39" s="7" t="s">
        <v>34</v>
      </c>
      <c r="DV39" s="7" t="s">
        <v>34</v>
      </c>
      <c r="DW39" s="7" t="s">
        <v>91</v>
      </c>
      <c r="DX39" s="7" t="s">
        <v>34</v>
      </c>
      <c r="DY39" s="7" t="s">
        <v>91</v>
      </c>
      <c r="DZ39" s="7" t="s">
        <v>34</v>
      </c>
      <c r="EA39" s="7" t="s">
        <v>34</v>
      </c>
      <c r="EB39" s="7" t="s">
        <v>34</v>
      </c>
      <c r="EC39" s="6"/>
      <c r="ED39" s="6" t="s">
        <v>44</v>
      </c>
      <c r="EE39" s="6"/>
      <c r="EF39" s="6"/>
      <c r="EG39" s="63" t="s">
        <v>26</v>
      </c>
      <c r="EH39" s="64" t="s">
        <v>932</v>
      </c>
      <c r="EI39" s="57"/>
    </row>
    <row r="40" spans="1:139" x14ac:dyDescent="0.2">
      <c r="A40" s="57">
        <v>88</v>
      </c>
      <c r="B40" s="3" t="s">
        <v>613</v>
      </c>
      <c r="C40" s="80"/>
      <c r="D40" s="80"/>
      <c r="E40" s="80"/>
      <c r="F40" s="80"/>
      <c r="G40" s="80"/>
      <c r="H40" s="80"/>
      <c r="I40" s="6" t="s">
        <v>573</v>
      </c>
      <c r="J40" s="6" t="s">
        <v>561</v>
      </c>
      <c r="K40" s="6" t="s">
        <v>33</v>
      </c>
      <c r="L40" s="6" t="s">
        <v>33</v>
      </c>
      <c r="M40" s="6" t="s">
        <v>44</v>
      </c>
      <c r="N40" s="158" t="s">
        <v>33</v>
      </c>
      <c r="O40" s="29">
        <v>28100</v>
      </c>
      <c r="P40" s="29">
        <v>33150</v>
      </c>
      <c r="Q40" s="29">
        <v>4245</v>
      </c>
      <c r="R40" s="30">
        <v>0</v>
      </c>
      <c r="S40" s="94"/>
      <c r="T40" s="94"/>
      <c r="U40" s="94"/>
      <c r="V40" s="94"/>
      <c r="W40" s="94"/>
      <c r="X40" s="111">
        <v>0</v>
      </c>
      <c r="Y40" s="65">
        <v>0</v>
      </c>
      <c r="Z40" s="65">
        <v>0</v>
      </c>
      <c r="AA40" s="65">
        <v>1</v>
      </c>
      <c r="AB40" s="65">
        <v>0</v>
      </c>
      <c r="AC40" s="65">
        <v>0</v>
      </c>
      <c r="AD40" s="65">
        <v>0</v>
      </c>
      <c r="AE40" s="65">
        <v>0</v>
      </c>
      <c r="AF40" s="65">
        <v>0</v>
      </c>
      <c r="AG40" s="6">
        <v>3</v>
      </c>
      <c r="AH40" s="16">
        <v>1</v>
      </c>
      <c r="AI40" s="17">
        <v>1.3333333333333333</v>
      </c>
      <c r="AJ40" s="18">
        <v>15.666666666666666</v>
      </c>
      <c r="AK40" s="18">
        <v>4.333333333333333</v>
      </c>
      <c r="AL40" s="15">
        <f t="shared" si="1"/>
        <v>3.6153846153846154</v>
      </c>
      <c r="AM40" s="19">
        <v>100000</v>
      </c>
      <c r="AN40" s="19">
        <v>117000</v>
      </c>
      <c r="AO40" s="15">
        <v>0.85977999999999999</v>
      </c>
      <c r="AP40" s="18">
        <v>1</v>
      </c>
      <c r="AQ40" s="20">
        <v>16.666666666666668</v>
      </c>
      <c r="AR40" s="16">
        <v>0</v>
      </c>
      <c r="AS40" s="16">
        <v>1</v>
      </c>
      <c r="AT40" s="16">
        <v>0</v>
      </c>
      <c r="AU40" s="16">
        <v>0</v>
      </c>
      <c r="AV40" s="66"/>
      <c r="AW40" s="66"/>
      <c r="AX40" s="66"/>
      <c r="AY40" s="66"/>
      <c r="AZ40" s="66"/>
      <c r="BA40" s="66"/>
      <c r="BB40" s="66"/>
      <c r="BC40" s="66"/>
      <c r="BD40" s="66"/>
      <c r="BE40" s="66"/>
      <c r="BF40" s="69"/>
      <c r="BG40" s="67"/>
      <c r="BH40" s="67"/>
      <c r="BI40" s="68"/>
      <c r="BJ40" s="67"/>
      <c r="BK40" s="67"/>
      <c r="BL40" s="67"/>
      <c r="BM40" s="67"/>
      <c r="BN40" s="67"/>
      <c r="BO40" s="67"/>
      <c r="BP40" s="67"/>
      <c r="BQ40" s="67"/>
      <c r="BR40" s="67"/>
      <c r="BS40" s="69"/>
      <c r="BT40" s="69"/>
      <c r="BU40" s="69"/>
      <c r="BV40" s="69"/>
      <c r="BW40" s="69"/>
      <c r="BX40" s="69"/>
      <c r="BY40" s="69"/>
      <c r="BZ40" s="69"/>
      <c r="CA40" s="69"/>
      <c r="CB40" s="69"/>
      <c r="CC40" s="70"/>
      <c r="CD40" s="70"/>
      <c r="CE40" s="71"/>
      <c r="CF40" s="71"/>
      <c r="CG40" s="71"/>
      <c r="CH40" s="71"/>
      <c r="CI40" s="71"/>
      <c r="CJ40" s="71"/>
      <c r="CK40" s="71"/>
      <c r="CL40" s="67"/>
      <c r="CM40" s="72"/>
      <c r="CN40" s="72"/>
      <c r="CO40" s="72"/>
      <c r="CP40" s="72"/>
      <c r="CQ40" s="72"/>
      <c r="CR40" s="72"/>
      <c r="CS40" s="72"/>
      <c r="CT40" s="72"/>
      <c r="CU40" s="69"/>
      <c r="CV40" s="73"/>
      <c r="CW40" s="74"/>
      <c r="CX40" s="74"/>
      <c r="CY40" s="67"/>
      <c r="CZ40" s="75"/>
      <c r="DA40" s="75"/>
      <c r="DB40" s="75"/>
      <c r="DC40" s="75"/>
      <c r="DD40" s="75"/>
      <c r="DE40" s="75"/>
      <c r="DF40" s="75"/>
      <c r="DG40" s="75"/>
      <c r="DH40" s="76"/>
      <c r="DI40" s="76"/>
      <c r="DJ40" s="76"/>
      <c r="DK40" s="76"/>
      <c r="DL40" s="76"/>
      <c r="DM40" s="76"/>
      <c r="DN40" s="76"/>
      <c r="DO40" s="76"/>
      <c r="DP40" s="71"/>
      <c r="DQ40" s="71"/>
      <c r="DR40" s="71"/>
      <c r="DS40" s="71"/>
      <c r="DT40" s="71"/>
      <c r="DU40" s="71"/>
      <c r="DV40" s="71"/>
      <c r="DW40" s="71"/>
      <c r="DX40" s="71"/>
      <c r="DY40" s="71"/>
      <c r="DZ40" s="71"/>
      <c r="EA40" s="71"/>
      <c r="EB40" s="71"/>
      <c r="EC40" s="77"/>
      <c r="ED40" s="77"/>
      <c r="EE40" s="77"/>
      <c r="EF40" s="77"/>
      <c r="EG40" s="78"/>
      <c r="EH40" s="79"/>
      <c r="EI40" s="57"/>
    </row>
    <row r="41" spans="1:139" x14ac:dyDescent="0.2">
      <c r="A41" s="57">
        <v>89</v>
      </c>
      <c r="B41" s="3" t="s">
        <v>614</v>
      </c>
      <c r="C41" s="80"/>
      <c r="D41" s="80"/>
      <c r="E41" s="80"/>
      <c r="F41" s="80"/>
      <c r="G41" s="80"/>
      <c r="H41" s="80"/>
      <c r="I41" s="6" t="s">
        <v>573</v>
      </c>
      <c r="J41" s="6" t="s">
        <v>561</v>
      </c>
      <c r="K41" s="6" t="s">
        <v>33</v>
      </c>
      <c r="L41" s="6" t="s">
        <v>33</v>
      </c>
      <c r="M41" s="6" t="s">
        <v>44</v>
      </c>
      <c r="N41" s="158" t="s">
        <v>33</v>
      </c>
      <c r="O41" s="29">
        <v>270</v>
      </c>
      <c r="P41" s="29">
        <v>12022</v>
      </c>
      <c r="Q41" s="29">
        <v>197</v>
      </c>
      <c r="R41" s="30">
        <v>5652</v>
      </c>
      <c r="S41" s="94"/>
      <c r="T41" s="94"/>
      <c r="U41" s="94"/>
      <c r="V41" s="94"/>
      <c r="W41" s="94"/>
      <c r="X41" s="111">
        <v>1</v>
      </c>
      <c r="Y41" s="65">
        <v>0</v>
      </c>
      <c r="Z41" s="65">
        <v>0</v>
      </c>
      <c r="AA41" s="65">
        <v>1</v>
      </c>
      <c r="AB41" s="65">
        <v>0</v>
      </c>
      <c r="AC41" s="65">
        <v>0</v>
      </c>
      <c r="AD41" s="65">
        <v>0</v>
      </c>
      <c r="AE41" s="65">
        <v>0</v>
      </c>
      <c r="AF41" s="65">
        <v>0</v>
      </c>
      <c r="AG41" s="6">
        <v>1</v>
      </c>
      <c r="AH41" s="16">
        <v>1</v>
      </c>
      <c r="AI41" s="17">
        <v>2</v>
      </c>
      <c r="AJ41" s="18">
        <v>16</v>
      </c>
      <c r="AK41" s="18">
        <v>4</v>
      </c>
      <c r="AL41" s="15">
        <f t="shared" si="1"/>
        <v>4</v>
      </c>
      <c r="AM41" s="19">
        <v>191000</v>
      </c>
      <c r="AN41" s="19">
        <v>100000</v>
      </c>
      <c r="AO41" s="15">
        <v>1.90578</v>
      </c>
      <c r="AP41" s="18">
        <v>4</v>
      </c>
      <c r="AQ41" s="20">
        <v>11</v>
      </c>
      <c r="AR41" s="16">
        <v>0</v>
      </c>
      <c r="AS41" s="16">
        <v>1</v>
      </c>
      <c r="AT41" s="16">
        <v>0</v>
      </c>
      <c r="AU41" s="16">
        <v>0</v>
      </c>
      <c r="AV41" s="66"/>
      <c r="AW41" s="66"/>
      <c r="AX41" s="66"/>
      <c r="AY41" s="66"/>
      <c r="AZ41" s="66"/>
      <c r="BA41" s="66"/>
      <c r="BB41" s="66"/>
      <c r="BC41" s="66"/>
      <c r="BD41" s="66"/>
      <c r="BE41" s="66"/>
      <c r="BF41" s="69"/>
      <c r="BG41" s="67"/>
      <c r="BH41" s="67"/>
      <c r="BI41" s="68"/>
      <c r="BJ41" s="67"/>
      <c r="BK41" s="67"/>
      <c r="BL41" s="67"/>
      <c r="BM41" s="67"/>
      <c r="BN41" s="67"/>
      <c r="BO41" s="67"/>
      <c r="BP41" s="67"/>
      <c r="BQ41" s="67"/>
      <c r="BR41" s="67"/>
      <c r="BS41" s="69"/>
      <c r="BT41" s="69"/>
      <c r="BU41" s="69"/>
      <c r="BV41" s="69"/>
      <c r="BW41" s="69"/>
      <c r="BX41" s="69"/>
      <c r="BY41" s="69"/>
      <c r="BZ41" s="69"/>
      <c r="CA41" s="69"/>
      <c r="CB41" s="69"/>
      <c r="CC41" s="70"/>
      <c r="CD41" s="70"/>
      <c r="CE41" s="71"/>
      <c r="CF41" s="71"/>
      <c r="CG41" s="71"/>
      <c r="CH41" s="71"/>
      <c r="CI41" s="71"/>
      <c r="CJ41" s="71"/>
      <c r="CK41" s="71"/>
      <c r="CL41" s="67"/>
      <c r="CM41" s="72"/>
      <c r="CN41" s="72"/>
      <c r="CO41" s="72"/>
      <c r="CP41" s="72"/>
      <c r="CQ41" s="72"/>
      <c r="CR41" s="72"/>
      <c r="CS41" s="72"/>
      <c r="CT41" s="72"/>
      <c r="CU41" s="69"/>
      <c r="CV41" s="73"/>
      <c r="CW41" s="74"/>
      <c r="CX41" s="74"/>
      <c r="CY41" s="67"/>
      <c r="CZ41" s="75"/>
      <c r="DA41" s="75"/>
      <c r="DB41" s="75"/>
      <c r="DC41" s="75"/>
      <c r="DD41" s="75"/>
      <c r="DE41" s="75"/>
      <c r="DF41" s="75"/>
      <c r="DG41" s="75"/>
      <c r="DH41" s="76"/>
      <c r="DI41" s="76"/>
      <c r="DJ41" s="76"/>
      <c r="DK41" s="76"/>
      <c r="DL41" s="76"/>
      <c r="DM41" s="76"/>
      <c r="DN41" s="76"/>
      <c r="DO41" s="76"/>
      <c r="DP41" s="71"/>
      <c r="DQ41" s="71"/>
      <c r="DR41" s="71"/>
      <c r="DS41" s="71"/>
      <c r="DT41" s="71"/>
      <c r="DU41" s="71"/>
      <c r="DV41" s="71"/>
      <c r="DW41" s="71"/>
      <c r="DX41" s="71"/>
      <c r="DY41" s="71"/>
      <c r="DZ41" s="71"/>
      <c r="EA41" s="71"/>
      <c r="EB41" s="71"/>
      <c r="EC41" s="77"/>
      <c r="ED41" s="77"/>
      <c r="EE41" s="77"/>
      <c r="EF41" s="77"/>
      <c r="EG41" s="78"/>
      <c r="EH41" s="79"/>
      <c r="EI41" s="57"/>
    </row>
    <row r="42" spans="1:139" x14ac:dyDescent="0.2">
      <c r="A42" s="57">
        <v>90</v>
      </c>
      <c r="B42" s="3" t="s">
        <v>615</v>
      </c>
      <c r="C42" s="80"/>
      <c r="D42" s="80"/>
      <c r="E42" s="80"/>
      <c r="F42" s="80"/>
      <c r="G42" s="80"/>
      <c r="H42" s="80"/>
      <c r="I42" s="6" t="s">
        <v>573</v>
      </c>
      <c r="J42" s="6" t="s">
        <v>561</v>
      </c>
      <c r="K42" s="6" t="s">
        <v>33</v>
      </c>
      <c r="L42" s="6" t="s">
        <v>33</v>
      </c>
      <c r="M42" s="6" t="s">
        <v>44</v>
      </c>
      <c r="N42" s="158" t="s">
        <v>33</v>
      </c>
      <c r="O42" s="29">
        <v>1907</v>
      </c>
      <c r="P42" s="29">
        <v>10442</v>
      </c>
      <c r="Q42" s="29">
        <v>1440</v>
      </c>
      <c r="R42" s="30">
        <v>22135</v>
      </c>
      <c r="S42" s="94"/>
      <c r="T42" s="94"/>
      <c r="U42" s="94"/>
      <c r="V42" s="94"/>
      <c r="W42" s="94"/>
      <c r="X42" s="111">
        <v>0</v>
      </c>
      <c r="Y42" s="65">
        <v>0.25</v>
      </c>
      <c r="Z42" s="65">
        <v>0.5</v>
      </c>
      <c r="AA42" s="65">
        <v>0.25</v>
      </c>
      <c r="AB42" s="65">
        <v>0</v>
      </c>
      <c r="AC42" s="65">
        <v>0</v>
      </c>
      <c r="AD42" s="65">
        <v>0</v>
      </c>
      <c r="AE42" s="65">
        <v>0</v>
      </c>
      <c r="AF42" s="65">
        <v>0</v>
      </c>
      <c r="AG42" s="6">
        <v>1</v>
      </c>
      <c r="AH42" s="16">
        <v>0.25</v>
      </c>
      <c r="AI42" s="17">
        <v>1</v>
      </c>
      <c r="AJ42" s="18">
        <v>20.25</v>
      </c>
      <c r="AK42" s="18">
        <v>6.5</v>
      </c>
      <c r="AL42" s="15">
        <f t="shared" si="1"/>
        <v>3.1153846153846154</v>
      </c>
      <c r="AM42" s="19">
        <v>103000</v>
      </c>
      <c r="AN42" s="19">
        <v>188000</v>
      </c>
      <c r="AO42" s="15">
        <v>0.54756000000000005</v>
      </c>
      <c r="AP42" s="18">
        <v>2</v>
      </c>
      <c r="AQ42" s="20">
        <v>11.5</v>
      </c>
      <c r="AR42" s="16">
        <v>0</v>
      </c>
      <c r="AS42" s="16">
        <v>1</v>
      </c>
      <c r="AT42" s="16">
        <v>0</v>
      </c>
      <c r="AU42" s="16">
        <v>0</v>
      </c>
      <c r="AV42" s="66"/>
      <c r="AW42" s="66"/>
      <c r="AX42" s="66"/>
      <c r="AY42" s="66"/>
      <c r="AZ42" s="66"/>
      <c r="BA42" s="66"/>
      <c r="BB42" s="66"/>
      <c r="BC42" s="66"/>
      <c r="BD42" s="66"/>
      <c r="BE42" s="66"/>
      <c r="BF42" s="69"/>
      <c r="BG42" s="67"/>
      <c r="BH42" s="67"/>
      <c r="BI42" s="68"/>
      <c r="BJ42" s="67"/>
      <c r="BK42" s="67"/>
      <c r="BL42" s="67"/>
      <c r="BM42" s="67"/>
      <c r="BN42" s="67"/>
      <c r="BO42" s="67"/>
      <c r="BP42" s="67"/>
      <c r="BQ42" s="67"/>
      <c r="BR42" s="67"/>
      <c r="BS42" s="69"/>
      <c r="BT42" s="69"/>
      <c r="BU42" s="69"/>
      <c r="BV42" s="69"/>
      <c r="BW42" s="69"/>
      <c r="BX42" s="69"/>
      <c r="BY42" s="69"/>
      <c r="BZ42" s="69"/>
      <c r="CA42" s="69"/>
      <c r="CB42" s="69"/>
      <c r="CC42" s="70"/>
      <c r="CD42" s="70"/>
      <c r="CE42" s="71"/>
      <c r="CF42" s="71"/>
      <c r="CG42" s="71"/>
      <c r="CH42" s="71"/>
      <c r="CI42" s="71"/>
      <c r="CJ42" s="71"/>
      <c r="CK42" s="71"/>
      <c r="CL42" s="67"/>
      <c r="CM42" s="72"/>
      <c r="CN42" s="72"/>
      <c r="CO42" s="72"/>
      <c r="CP42" s="72"/>
      <c r="CQ42" s="72"/>
      <c r="CR42" s="72"/>
      <c r="CS42" s="72"/>
      <c r="CT42" s="72"/>
      <c r="CU42" s="69"/>
      <c r="CV42" s="73"/>
      <c r="CW42" s="74"/>
      <c r="CX42" s="74"/>
      <c r="CY42" s="67"/>
      <c r="CZ42" s="75"/>
      <c r="DA42" s="75"/>
      <c r="DB42" s="75"/>
      <c r="DC42" s="75"/>
      <c r="DD42" s="75"/>
      <c r="DE42" s="75"/>
      <c r="DF42" s="75"/>
      <c r="DG42" s="75"/>
      <c r="DH42" s="76"/>
      <c r="DI42" s="76"/>
      <c r="DJ42" s="76"/>
      <c r="DK42" s="76"/>
      <c r="DL42" s="76"/>
      <c r="DM42" s="76"/>
      <c r="DN42" s="76"/>
      <c r="DO42" s="76"/>
      <c r="DP42" s="71"/>
      <c r="DQ42" s="71"/>
      <c r="DR42" s="71"/>
      <c r="DS42" s="71"/>
      <c r="DT42" s="71"/>
      <c r="DU42" s="71"/>
      <c r="DV42" s="71"/>
      <c r="DW42" s="71"/>
      <c r="DX42" s="71"/>
      <c r="DY42" s="71"/>
      <c r="DZ42" s="71"/>
      <c r="EA42" s="71"/>
      <c r="EB42" s="71"/>
      <c r="EC42" s="77"/>
      <c r="ED42" s="77"/>
      <c r="EE42" s="77"/>
      <c r="EF42" s="77"/>
      <c r="EG42" s="78"/>
      <c r="EH42" s="79"/>
      <c r="EI42" s="57"/>
    </row>
    <row r="43" spans="1:139" x14ac:dyDescent="0.2">
      <c r="A43" s="57">
        <v>91</v>
      </c>
      <c r="B43" s="3" t="s">
        <v>616</v>
      </c>
      <c r="C43" s="80"/>
      <c r="D43" s="80"/>
      <c r="E43" s="80"/>
      <c r="F43" s="80"/>
      <c r="G43" s="80"/>
      <c r="H43" s="80"/>
      <c r="I43" s="6" t="s">
        <v>573</v>
      </c>
      <c r="J43" s="6" t="s">
        <v>561</v>
      </c>
      <c r="K43" s="6" t="s">
        <v>33</v>
      </c>
      <c r="L43" s="6" t="s">
        <v>33</v>
      </c>
      <c r="M43" s="6" t="s">
        <v>44</v>
      </c>
      <c r="N43" s="158" t="s">
        <v>33</v>
      </c>
      <c r="O43" s="29">
        <v>343</v>
      </c>
      <c r="P43" s="29">
        <v>1775</v>
      </c>
      <c r="Q43" s="29">
        <v>265</v>
      </c>
      <c r="R43" s="30">
        <v>330</v>
      </c>
      <c r="S43" s="94"/>
      <c r="T43" s="94"/>
      <c r="U43" s="94"/>
      <c r="V43" s="94"/>
      <c r="W43" s="94"/>
      <c r="X43" s="111">
        <v>1</v>
      </c>
      <c r="Y43" s="65">
        <v>1</v>
      </c>
      <c r="Z43" s="65">
        <v>0</v>
      </c>
      <c r="AA43" s="65">
        <v>0</v>
      </c>
      <c r="AB43" s="65">
        <v>0</v>
      </c>
      <c r="AC43" s="65">
        <v>0</v>
      </c>
      <c r="AD43" s="65">
        <v>0</v>
      </c>
      <c r="AE43" s="65">
        <v>0</v>
      </c>
      <c r="AF43" s="65">
        <v>0</v>
      </c>
      <c r="AG43" s="6">
        <v>1</v>
      </c>
      <c r="AH43" s="16">
        <v>1</v>
      </c>
      <c r="AI43" s="17">
        <v>0</v>
      </c>
      <c r="AJ43" s="18">
        <v>15</v>
      </c>
      <c r="AK43" s="18">
        <v>7</v>
      </c>
      <c r="AL43" s="15">
        <f t="shared" si="1"/>
        <v>2.1428571428571428</v>
      </c>
      <c r="AM43" s="19">
        <v>134000</v>
      </c>
      <c r="AN43" s="19">
        <v>200000</v>
      </c>
      <c r="AO43" s="15">
        <v>0.67028500000000002</v>
      </c>
      <c r="AP43" s="18">
        <v>5</v>
      </c>
      <c r="AQ43" s="20">
        <v>7</v>
      </c>
      <c r="AR43" s="16">
        <v>0</v>
      </c>
      <c r="AS43" s="16">
        <v>1</v>
      </c>
      <c r="AT43" s="16">
        <v>0</v>
      </c>
      <c r="AU43" s="16">
        <v>0</v>
      </c>
      <c r="AV43" s="66"/>
      <c r="AW43" s="66"/>
      <c r="AX43" s="66"/>
      <c r="AY43" s="66"/>
      <c r="AZ43" s="66"/>
      <c r="BA43" s="66"/>
      <c r="BB43" s="66"/>
      <c r="BC43" s="66"/>
      <c r="BD43" s="66"/>
      <c r="BE43" s="66"/>
      <c r="BF43" s="69"/>
      <c r="BG43" s="67"/>
      <c r="BH43" s="67"/>
      <c r="BI43" s="68"/>
      <c r="BJ43" s="67"/>
      <c r="BK43" s="67"/>
      <c r="BL43" s="67"/>
      <c r="BM43" s="67"/>
      <c r="BN43" s="67"/>
      <c r="BO43" s="67"/>
      <c r="BP43" s="67"/>
      <c r="BQ43" s="67"/>
      <c r="BR43" s="67"/>
      <c r="BS43" s="69"/>
      <c r="BT43" s="69"/>
      <c r="BU43" s="69"/>
      <c r="BV43" s="69"/>
      <c r="BW43" s="69"/>
      <c r="BX43" s="69"/>
      <c r="BY43" s="69"/>
      <c r="BZ43" s="69"/>
      <c r="CA43" s="69"/>
      <c r="CB43" s="69"/>
      <c r="CC43" s="70"/>
      <c r="CD43" s="70"/>
      <c r="CE43" s="71"/>
      <c r="CF43" s="71"/>
      <c r="CG43" s="71"/>
      <c r="CH43" s="71"/>
      <c r="CI43" s="71"/>
      <c r="CJ43" s="71"/>
      <c r="CK43" s="71"/>
      <c r="CL43" s="67"/>
      <c r="CM43" s="72"/>
      <c r="CN43" s="72"/>
      <c r="CO43" s="72"/>
      <c r="CP43" s="72"/>
      <c r="CQ43" s="72"/>
      <c r="CR43" s="72"/>
      <c r="CS43" s="72"/>
      <c r="CT43" s="72"/>
      <c r="CU43" s="69"/>
      <c r="CV43" s="73"/>
      <c r="CW43" s="74"/>
      <c r="CX43" s="74"/>
      <c r="CY43" s="67"/>
      <c r="CZ43" s="75"/>
      <c r="DA43" s="75"/>
      <c r="DB43" s="75"/>
      <c r="DC43" s="75"/>
      <c r="DD43" s="75"/>
      <c r="DE43" s="75"/>
      <c r="DF43" s="75"/>
      <c r="DG43" s="75"/>
      <c r="DH43" s="76"/>
      <c r="DI43" s="76"/>
      <c r="DJ43" s="76"/>
      <c r="DK43" s="76"/>
      <c r="DL43" s="76"/>
      <c r="DM43" s="76"/>
      <c r="DN43" s="76"/>
      <c r="DO43" s="76"/>
      <c r="DP43" s="71"/>
      <c r="DQ43" s="71"/>
      <c r="DR43" s="71"/>
      <c r="DS43" s="71"/>
      <c r="DT43" s="71"/>
      <c r="DU43" s="71"/>
      <c r="DV43" s="71"/>
      <c r="DW43" s="71"/>
      <c r="DX43" s="71"/>
      <c r="DY43" s="71"/>
      <c r="DZ43" s="71"/>
      <c r="EA43" s="71"/>
      <c r="EB43" s="71"/>
      <c r="EC43" s="77"/>
      <c r="ED43" s="77"/>
      <c r="EE43" s="77"/>
      <c r="EF43" s="77"/>
      <c r="EG43" s="78"/>
      <c r="EH43" s="79"/>
      <c r="EI43" s="57"/>
    </row>
    <row r="44" spans="1:139" x14ac:dyDescent="0.2">
      <c r="A44" s="57">
        <v>92</v>
      </c>
      <c r="B44" s="3" t="s">
        <v>617</v>
      </c>
      <c r="C44" s="80"/>
      <c r="D44" s="80"/>
      <c r="E44" s="80"/>
      <c r="F44" s="80"/>
      <c r="G44" s="80"/>
      <c r="H44" s="80"/>
      <c r="I44" s="6" t="s">
        <v>573</v>
      </c>
      <c r="J44" s="6" t="s">
        <v>561</v>
      </c>
      <c r="K44" s="6" t="s">
        <v>33</v>
      </c>
      <c r="L44" s="6" t="s">
        <v>33</v>
      </c>
      <c r="M44" s="6" t="s">
        <v>44</v>
      </c>
      <c r="N44" s="158" t="s">
        <v>33</v>
      </c>
      <c r="O44" s="29">
        <v>296</v>
      </c>
      <c r="P44" s="29">
        <v>1390</v>
      </c>
      <c r="Q44" s="29">
        <v>547</v>
      </c>
      <c r="R44" s="30">
        <v>506</v>
      </c>
      <c r="S44" s="94"/>
      <c r="T44" s="94"/>
      <c r="U44" s="94"/>
      <c r="V44" s="94"/>
      <c r="W44" s="94"/>
      <c r="X44" s="111">
        <v>0</v>
      </c>
      <c r="Y44" s="65">
        <v>0</v>
      </c>
      <c r="Z44" s="65">
        <v>1</v>
      </c>
      <c r="AA44" s="65">
        <v>0</v>
      </c>
      <c r="AB44" s="65">
        <v>0</v>
      </c>
      <c r="AC44" s="65">
        <v>0</v>
      </c>
      <c r="AD44" s="65">
        <v>0</v>
      </c>
      <c r="AE44" s="65">
        <v>0</v>
      </c>
      <c r="AF44" s="65">
        <v>0</v>
      </c>
      <c r="AG44" s="6"/>
      <c r="AH44" s="16"/>
      <c r="AI44" s="17"/>
      <c r="AJ44" s="18">
        <v>18</v>
      </c>
      <c r="AK44" s="18">
        <v>7</v>
      </c>
      <c r="AL44" s="15">
        <f t="shared" si="1"/>
        <v>2.5714285714285716</v>
      </c>
      <c r="AM44" s="19">
        <v>86000</v>
      </c>
      <c r="AN44" s="19">
        <v>200000</v>
      </c>
      <c r="AO44" s="15">
        <v>0.43160999999999999</v>
      </c>
      <c r="AP44" s="18">
        <v>4</v>
      </c>
      <c r="AQ44" s="20">
        <v>15</v>
      </c>
      <c r="AR44" s="16">
        <v>0</v>
      </c>
      <c r="AS44" s="16">
        <v>1</v>
      </c>
      <c r="AT44" s="16">
        <v>0</v>
      </c>
      <c r="AU44" s="16">
        <v>0</v>
      </c>
      <c r="AV44" s="66"/>
      <c r="AW44" s="66"/>
      <c r="AX44" s="66"/>
      <c r="AY44" s="66"/>
      <c r="AZ44" s="66"/>
      <c r="BA44" s="66"/>
      <c r="BB44" s="66"/>
      <c r="BC44" s="66"/>
      <c r="BD44" s="66"/>
      <c r="BE44" s="66"/>
      <c r="BF44" s="69"/>
      <c r="BG44" s="67"/>
      <c r="BH44" s="67"/>
      <c r="BI44" s="68"/>
      <c r="BJ44" s="67"/>
      <c r="BK44" s="67"/>
      <c r="BL44" s="67"/>
      <c r="BM44" s="67"/>
      <c r="BN44" s="67"/>
      <c r="BO44" s="67"/>
      <c r="BP44" s="67"/>
      <c r="BQ44" s="67"/>
      <c r="BR44" s="67"/>
      <c r="BS44" s="69"/>
      <c r="BT44" s="69"/>
      <c r="BU44" s="69"/>
      <c r="BV44" s="69"/>
      <c r="BW44" s="69"/>
      <c r="BX44" s="69"/>
      <c r="BY44" s="69"/>
      <c r="BZ44" s="69"/>
      <c r="CA44" s="69"/>
      <c r="CB44" s="69"/>
      <c r="CC44" s="70"/>
      <c r="CD44" s="70"/>
      <c r="CE44" s="71"/>
      <c r="CF44" s="71"/>
      <c r="CG44" s="71"/>
      <c r="CH44" s="71"/>
      <c r="CI44" s="71"/>
      <c r="CJ44" s="71"/>
      <c r="CK44" s="71"/>
      <c r="CL44" s="67"/>
      <c r="CM44" s="72"/>
      <c r="CN44" s="72"/>
      <c r="CO44" s="72"/>
      <c r="CP44" s="72"/>
      <c r="CQ44" s="72"/>
      <c r="CR44" s="72"/>
      <c r="CS44" s="72"/>
      <c r="CT44" s="72"/>
      <c r="CU44" s="69"/>
      <c r="CV44" s="73"/>
      <c r="CW44" s="74"/>
      <c r="CX44" s="74"/>
      <c r="CY44" s="67"/>
      <c r="CZ44" s="75"/>
      <c r="DA44" s="75"/>
      <c r="DB44" s="75"/>
      <c r="DC44" s="75"/>
      <c r="DD44" s="75"/>
      <c r="DE44" s="75"/>
      <c r="DF44" s="75"/>
      <c r="DG44" s="75"/>
      <c r="DH44" s="76"/>
      <c r="DI44" s="76"/>
      <c r="DJ44" s="76"/>
      <c r="DK44" s="76"/>
      <c r="DL44" s="76"/>
      <c r="DM44" s="76"/>
      <c r="DN44" s="76"/>
      <c r="DO44" s="76"/>
      <c r="DP44" s="71"/>
      <c r="DQ44" s="71"/>
      <c r="DR44" s="71"/>
      <c r="DS44" s="71"/>
      <c r="DT44" s="71"/>
      <c r="DU44" s="71"/>
      <c r="DV44" s="71"/>
      <c r="DW44" s="71"/>
      <c r="DX44" s="71"/>
      <c r="DY44" s="71"/>
      <c r="DZ44" s="71"/>
      <c r="EA44" s="71"/>
      <c r="EB44" s="71"/>
      <c r="EC44" s="77"/>
      <c r="ED44" s="77"/>
      <c r="EE44" s="77"/>
      <c r="EF44" s="77"/>
      <c r="EG44" s="78"/>
      <c r="EH44" s="79"/>
      <c r="EI44" s="57"/>
    </row>
    <row r="45" spans="1:139" x14ac:dyDescent="0.2">
      <c r="A45" s="57">
        <v>93</v>
      </c>
      <c r="B45" s="3" t="s">
        <v>618</v>
      </c>
      <c r="C45" s="80"/>
      <c r="D45" s="80"/>
      <c r="E45" s="80"/>
      <c r="F45" s="80"/>
      <c r="G45" s="80"/>
      <c r="H45" s="80"/>
      <c r="I45" s="6" t="s">
        <v>573</v>
      </c>
      <c r="J45" s="6" t="s">
        <v>561</v>
      </c>
      <c r="K45" s="6" t="s">
        <v>33</v>
      </c>
      <c r="L45" s="6" t="s">
        <v>33</v>
      </c>
      <c r="M45" s="6" t="s">
        <v>44</v>
      </c>
      <c r="N45" s="158" t="s">
        <v>33</v>
      </c>
      <c r="O45" s="29">
        <v>86</v>
      </c>
      <c r="P45" s="29">
        <v>194</v>
      </c>
      <c r="Q45" s="29">
        <v>42</v>
      </c>
      <c r="R45" s="30">
        <v>0</v>
      </c>
      <c r="S45" s="94"/>
      <c r="T45" s="94"/>
      <c r="U45" s="94"/>
      <c r="V45" s="94"/>
      <c r="W45" s="94"/>
      <c r="X45" s="111">
        <v>1</v>
      </c>
      <c r="Y45" s="98"/>
      <c r="Z45" s="98"/>
      <c r="AA45" s="98"/>
      <c r="AB45" s="98"/>
      <c r="AC45" s="98"/>
      <c r="AD45" s="98"/>
      <c r="AE45" s="98"/>
      <c r="AF45" s="98"/>
      <c r="AG45" s="77"/>
      <c r="AH45" s="99"/>
      <c r="AI45" s="100"/>
      <c r="AJ45" s="101"/>
      <c r="AK45" s="101"/>
      <c r="AL45" s="102"/>
      <c r="AM45" s="103"/>
      <c r="AN45" s="103"/>
      <c r="AO45" s="102"/>
      <c r="AP45" s="101"/>
      <c r="AQ45" s="104"/>
      <c r="AR45" s="99"/>
      <c r="AS45" s="99"/>
      <c r="AT45" s="99"/>
      <c r="AU45" s="99"/>
      <c r="AV45" s="66"/>
      <c r="AW45" s="66"/>
      <c r="AX45" s="66"/>
      <c r="AY45" s="66"/>
      <c r="AZ45" s="66"/>
      <c r="BA45" s="66"/>
      <c r="BB45" s="66"/>
      <c r="BC45" s="66"/>
      <c r="BD45" s="66"/>
      <c r="BE45" s="66"/>
      <c r="BF45" s="69"/>
      <c r="BG45" s="67"/>
      <c r="BH45" s="67"/>
      <c r="BI45" s="68"/>
      <c r="BJ45" s="67"/>
      <c r="BK45" s="67"/>
      <c r="BL45" s="67"/>
      <c r="BM45" s="67"/>
      <c r="BN45" s="67"/>
      <c r="BO45" s="67"/>
      <c r="BP45" s="67"/>
      <c r="BQ45" s="67"/>
      <c r="BR45" s="67"/>
      <c r="BS45" s="69"/>
      <c r="BT45" s="69"/>
      <c r="BU45" s="69"/>
      <c r="BV45" s="69"/>
      <c r="BW45" s="69"/>
      <c r="BX45" s="69"/>
      <c r="BY45" s="69"/>
      <c r="BZ45" s="69"/>
      <c r="CA45" s="69"/>
      <c r="CB45" s="69"/>
      <c r="CC45" s="70"/>
      <c r="CD45" s="70"/>
      <c r="CE45" s="71"/>
      <c r="CF45" s="71"/>
      <c r="CG45" s="71"/>
      <c r="CH45" s="71"/>
      <c r="CI45" s="71"/>
      <c r="CJ45" s="71"/>
      <c r="CK45" s="71"/>
      <c r="CL45" s="67"/>
      <c r="CM45" s="72"/>
      <c r="CN45" s="72"/>
      <c r="CO45" s="72"/>
      <c r="CP45" s="72"/>
      <c r="CQ45" s="72"/>
      <c r="CR45" s="72"/>
      <c r="CS45" s="72"/>
      <c r="CT45" s="72"/>
      <c r="CU45" s="69"/>
      <c r="CV45" s="73"/>
      <c r="CW45" s="74"/>
      <c r="CX45" s="74"/>
      <c r="CY45" s="67"/>
      <c r="CZ45" s="75"/>
      <c r="DA45" s="75"/>
      <c r="DB45" s="75"/>
      <c r="DC45" s="75"/>
      <c r="DD45" s="75"/>
      <c r="DE45" s="75"/>
      <c r="DF45" s="75"/>
      <c r="DG45" s="75"/>
      <c r="DH45" s="76"/>
      <c r="DI45" s="76"/>
      <c r="DJ45" s="76"/>
      <c r="DK45" s="76"/>
      <c r="DL45" s="76"/>
      <c r="DM45" s="76"/>
      <c r="DN45" s="76"/>
      <c r="DO45" s="76"/>
      <c r="DP45" s="71"/>
      <c r="DQ45" s="71"/>
      <c r="DR45" s="71"/>
      <c r="DS45" s="71"/>
      <c r="DT45" s="71"/>
      <c r="DU45" s="71"/>
      <c r="DV45" s="71"/>
      <c r="DW45" s="71"/>
      <c r="DX45" s="71"/>
      <c r="DY45" s="71"/>
      <c r="DZ45" s="71"/>
      <c r="EA45" s="71"/>
      <c r="EB45" s="71"/>
      <c r="EC45" s="77"/>
      <c r="ED45" s="77"/>
      <c r="EE45" s="77"/>
      <c r="EF45" s="77"/>
      <c r="EG45" s="78"/>
      <c r="EH45" s="79"/>
      <c r="EI45" s="57"/>
    </row>
    <row r="46" spans="1:139" x14ac:dyDescent="0.2">
      <c r="A46" s="57">
        <v>95</v>
      </c>
      <c r="B46" s="3" t="s">
        <v>620</v>
      </c>
      <c r="C46" s="2" t="s">
        <v>95</v>
      </c>
      <c r="D46" s="2" t="s">
        <v>96</v>
      </c>
      <c r="E46" s="2"/>
      <c r="F46" s="2" t="s">
        <v>97</v>
      </c>
      <c r="G46" s="2" t="s">
        <v>691</v>
      </c>
      <c r="H46" s="2" t="s">
        <v>98</v>
      </c>
      <c r="I46" s="6" t="s">
        <v>579</v>
      </c>
      <c r="J46" s="6" t="s">
        <v>561</v>
      </c>
      <c r="K46" s="6" t="s">
        <v>33</v>
      </c>
      <c r="L46" s="6" t="s">
        <v>33</v>
      </c>
      <c r="M46" s="6" t="s">
        <v>44</v>
      </c>
      <c r="N46" s="158" t="s">
        <v>44</v>
      </c>
      <c r="O46" s="29">
        <v>116</v>
      </c>
      <c r="P46" s="29">
        <v>1994</v>
      </c>
      <c r="Q46" s="29">
        <v>105</v>
      </c>
      <c r="R46" s="30">
        <v>709</v>
      </c>
      <c r="S46" s="94"/>
      <c r="T46" s="94"/>
      <c r="U46" s="94"/>
      <c r="V46" s="94"/>
      <c r="W46" s="94"/>
      <c r="X46" s="111">
        <v>1</v>
      </c>
      <c r="Y46" s="65">
        <v>0</v>
      </c>
      <c r="Z46" s="65">
        <v>0</v>
      </c>
      <c r="AA46" s="65">
        <v>1</v>
      </c>
      <c r="AB46" s="65">
        <v>0</v>
      </c>
      <c r="AC46" s="65">
        <v>0</v>
      </c>
      <c r="AD46" s="65">
        <v>0</v>
      </c>
      <c r="AE46" s="65">
        <v>0</v>
      </c>
      <c r="AF46" s="65">
        <v>0</v>
      </c>
      <c r="AG46" s="6">
        <v>1</v>
      </c>
      <c r="AH46" s="16">
        <v>1</v>
      </c>
      <c r="AI46" s="17">
        <v>3</v>
      </c>
      <c r="AJ46" s="18">
        <v>11</v>
      </c>
      <c r="AK46" s="18">
        <v>4</v>
      </c>
      <c r="AL46" s="15">
        <f t="shared" ref="AL46:AL66" si="2">AJ46/AK46</f>
        <v>2.75</v>
      </c>
      <c r="AM46" s="19">
        <v>84000</v>
      </c>
      <c r="AN46" s="19">
        <v>100000</v>
      </c>
      <c r="AO46" s="15">
        <v>0.83681000000000005</v>
      </c>
      <c r="AP46" s="18">
        <v>2</v>
      </c>
      <c r="AQ46" s="20">
        <v>5</v>
      </c>
      <c r="AR46" s="16">
        <v>0</v>
      </c>
      <c r="AS46" s="16">
        <v>1</v>
      </c>
      <c r="AT46" s="16">
        <v>0</v>
      </c>
      <c r="AU46" s="16">
        <v>0</v>
      </c>
      <c r="AV46" s="8"/>
      <c r="AW46" s="8"/>
      <c r="AX46" s="8" t="s">
        <v>44</v>
      </c>
      <c r="AY46" s="8"/>
      <c r="AZ46" s="8"/>
      <c r="BA46" s="8"/>
      <c r="BB46" s="8"/>
      <c r="BC46" s="8"/>
      <c r="BD46" s="8"/>
      <c r="BE46" s="8"/>
      <c r="BF46" s="10"/>
      <c r="BG46" s="24" t="s">
        <v>773</v>
      </c>
      <c r="BH46" s="24">
        <v>79</v>
      </c>
      <c r="BI46" s="21">
        <v>0.47023809523809523</v>
      </c>
      <c r="BJ46" s="24">
        <v>11</v>
      </c>
      <c r="BK46" s="23">
        <v>0.25</v>
      </c>
      <c r="BL46" s="23">
        <v>0.70833333333333337</v>
      </c>
      <c r="BM46" s="23">
        <v>0.33333333333333331</v>
      </c>
      <c r="BN46" s="23">
        <v>0.83333333333333337</v>
      </c>
      <c r="BO46" s="23">
        <v>0.33333333333333331</v>
      </c>
      <c r="BP46" s="23">
        <v>0.83333333333333337</v>
      </c>
      <c r="BQ46" s="23">
        <v>0.33333333333333331</v>
      </c>
      <c r="BR46" s="23">
        <v>0.83333333333333337</v>
      </c>
      <c r="BS46" s="10" t="s">
        <v>91</v>
      </c>
      <c r="BT46" s="10" t="s">
        <v>91</v>
      </c>
      <c r="BU46" s="10" t="s">
        <v>91</v>
      </c>
      <c r="BV46" s="10" t="s">
        <v>91</v>
      </c>
      <c r="BW46" s="10" t="s">
        <v>91</v>
      </c>
      <c r="BX46" s="10" t="s">
        <v>91</v>
      </c>
      <c r="BY46" s="10" t="s">
        <v>91</v>
      </c>
      <c r="BZ46" s="10" t="s">
        <v>91</v>
      </c>
      <c r="CA46" s="10" t="s">
        <v>91</v>
      </c>
      <c r="CB46" s="10" t="s">
        <v>34</v>
      </c>
      <c r="CC46" s="11" t="s">
        <v>91</v>
      </c>
      <c r="CD46" s="11" t="s">
        <v>91</v>
      </c>
      <c r="CE46" s="71"/>
      <c r="CF46" s="71"/>
      <c r="CG46" s="71"/>
      <c r="CH46" s="71"/>
      <c r="CI46" s="71"/>
      <c r="CJ46" s="71"/>
      <c r="CK46" s="71"/>
      <c r="CL46" s="67"/>
      <c r="CM46" s="72"/>
      <c r="CN46" s="72"/>
      <c r="CO46" s="72"/>
      <c r="CP46" s="72"/>
      <c r="CQ46" s="72"/>
      <c r="CR46" s="72"/>
      <c r="CS46" s="72"/>
      <c r="CT46" s="72"/>
      <c r="CU46" s="69"/>
      <c r="CV46" s="73"/>
      <c r="CW46" s="4" t="s">
        <v>33</v>
      </c>
      <c r="CX46" s="4"/>
      <c r="CY46" s="21">
        <v>0</v>
      </c>
      <c r="CZ46" s="5">
        <v>1</v>
      </c>
      <c r="DA46" s="5">
        <v>0</v>
      </c>
      <c r="DB46" s="5">
        <v>0</v>
      </c>
      <c r="DC46" s="5">
        <v>0</v>
      </c>
      <c r="DD46" s="5">
        <v>0</v>
      </c>
      <c r="DE46" s="5">
        <v>0</v>
      </c>
      <c r="DF46" s="5">
        <v>0</v>
      </c>
      <c r="DG46" s="5">
        <v>1</v>
      </c>
      <c r="DH46" s="12">
        <v>1</v>
      </c>
      <c r="DI46" s="12">
        <v>2</v>
      </c>
      <c r="DJ46" s="12">
        <v>0</v>
      </c>
      <c r="DK46" s="12">
        <v>0</v>
      </c>
      <c r="DL46" s="12">
        <v>0</v>
      </c>
      <c r="DM46" s="12">
        <v>0</v>
      </c>
      <c r="DN46" s="12">
        <v>0</v>
      </c>
      <c r="DO46" s="12">
        <v>3</v>
      </c>
      <c r="DP46" s="7" t="s">
        <v>35</v>
      </c>
      <c r="DQ46" s="7" t="s">
        <v>35</v>
      </c>
      <c r="DR46" s="7" t="s">
        <v>91</v>
      </c>
      <c r="DS46" s="7" t="s">
        <v>34</v>
      </c>
      <c r="DT46" s="7" t="s">
        <v>34</v>
      </c>
      <c r="DU46" s="7" t="s">
        <v>34</v>
      </c>
      <c r="DV46" s="7" t="s">
        <v>91</v>
      </c>
      <c r="DW46" s="7" t="s">
        <v>91</v>
      </c>
      <c r="DX46" s="7" t="s">
        <v>91</v>
      </c>
      <c r="DY46" s="7" t="s">
        <v>91</v>
      </c>
      <c r="DZ46" s="7" t="s">
        <v>91</v>
      </c>
      <c r="EA46" s="7" t="s">
        <v>91</v>
      </c>
      <c r="EB46" s="7" t="s">
        <v>34</v>
      </c>
      <c r="EC46" s="6"/>
      <c r="ED46" s="6" t="s">
        <v>44</v>
      </c>
      <c r="EE46" s="6"/>
      <c r="EF46" s="6"/>
      <c r="EG46" s="63" t="s">
        <v>935</v>
      </c>
      <c r="EH46" s="64" t="s">
        <v>935</v>
      </c>
      <c r="EI46" s="57"/>
    </row>
    <row r="47" spans="1:139" x14ac:dyDescent="0.2">
      <c r="A47" s="57">
        <v>104</v>
      </c>
      <c r="B47" s="3" t="s">
        <v>469</v>
      </c>
      <c r="C47" s="2" t="s">
        <v>469</v>
      </c>
      <c r="D47" s="2" t="s">
        <v>470</v>
      </c>
      <c r="E47" s="2" t="s">
        <v>416</v>
      </c>
      <c r="F47" s="2" t="s">
        <v>471</v>
      </c>
      <c r="G47" s="2" t="s">
        <v>472</v>
      </c>
      <c r="H47" s="2" t="s">
        <v>473</v>
      </c>
      <c r="I47" s="6" t="s">
        <v>570</v>
      </c>
      <c r="J47" s="6" t="s">
        <v>561</v>
      </c>
      <c r="K47" s="6" t="s">
        <v>33</v>
      </c>
      <c r="L47" s="6" t="s">
        <v>33</v>
      </c>
      <c r="M47" s="6" t="s">
        <v>33</v>
      </c>
      <c r="N47" s="158" t="s">
        <v>44</v>
      </c>
      <c r="O47" s="29">
        <v>10744</v>
      </c>
      <c r="P47" s="29">
        <v>17055</v>
      </c>
      <c r="Q47" s="29">
        <v>1374</v>
      </c>
      <c r="R47" s="30">
        <v>0</v>
      </c>
      <c r="S47" s="94"/>
      <c r="T47" s="94"/>
      <c r="U47" s="94"/>
      <c r="V47" s="94"/>
      <c r="W47" s="94"/>
      <c r="X47" s="111">
        <v>2</v>
      </c>
      <c r="Y47" s="65">
        <v>0</v>
      </c>
      <c r="Z47" s="65">
        <v>0</v>
      </c>
      <c r="AA47" s="65">
        <v>1</v>
      </c>
      <c r="AB47" s="65">
        <v>0</v>
      </c>
      <c r="AC47" s="65">
        <v>0</v>
      </c>
      <c r="AD47" s="65">
        <v>0</v>
      </c>
      <c r="AE47" s="65">
        <v>0</v>
      </c>
      <c r="AF47" s="65">
        <v>0</v>
      </c>
      <c r="AG47" s="6">
        <v>2</v>
      </c>
      <c r="AH47" s="16">
        <v>1</v>
      </c>
      <c r="AI47" s="17">
        <v>2</v>
      </c>
      <c r="AJ47" s="18">
        <v>8</v>
      </c>
      <c r="AK47" s="18">
        <v>5</v>
      </c>
      <c r="AL47" s="15">
        <f t="shared" si="2"/>
        <v>1.6</v>
      </c>
      <c r="AM47" s="19">
        <v>409000</v>
      </c>
      <c r="AN47" s="19">
        <v>150000</v>
      </c>
      <c r="AO47" s="15">
        <v>2.7241933333333335</v>
      </c>
      <c r="AP47" s="18">
        <v>2.5</v>
      </c>
      <c r="AQ47" s="20">
        <v>13.5</v>
      </c>
      <c r="AR47" s="16">
        <v>1</v>
      </c>
      <c r="AS47" s="16">
        <v>0</v>
      </c>
      <c r="AT47" s="16">
        <v>0</v>
      </c>
      <c r="AU47" s="16">
        <v>0</v>
      </c>
      <c r="AV47" s="8" t="s">
        <v>44</v>
      </c>
      <c r="AW47" s="8" t="s">
        <v>44</v>
      </c>
      <c r="AX47" s="8" t="s">
        <v>44</v>
      </c>
      <c r="AY47" s="8"/>
      <c r="AZ47" s="8"/>
      <c r="BA47" s="8"/>
      <c r="BB47" s="8"/>
      <c r="BC47" s="8"/>
      <c r="BD47" s="8"/>
      <c r="BE47" s="8"/>
      <c r="BF47" s="10"/>
      <c r="BG47" s="24" t="s">
        <v>816</v>
      </c>
      <c r="BH47" s="24">
        <v>57.5</v>
      </c>
      <c r="BI47" s="21">
        <v>0.34226190476190477</v>
      </c>
      <c r="BJ47" s="24">
        <v>11.5</v>
      </c>
      <c r="BK47" s="23">
        <v>0.3125</v>
      </c>
      <c r="BL47" s="23">
        <v>0.79166666666666663</v>
      </c>
      <c r="BM47" s="24" t="s">
        <v>767</v>
      </c>
      <c r="BN47" s="24" t="s">
        <v>767</v>
      </c>
      <c r="BO47" s="24" t="s">
        <v>767</v>
      </c>
      <c r="BP47" s="24" t="s">
        <v>767</v>
      </c>
      <c r="BQ47" s="24" t="s">
        <v>767</v>
      </c>
      <c r="BR47" s="24" t="s">
        <v>767</v>
      </c>
      <c r="BS47" s="10" t="s">
        <v>91</v>
      </c>
      <c r="BT47" s="10" t="s">
        <v>91</v>
      </c>
      <c r="BU47" s="10" t="s">
        <v>91</v>
      </c>
      <c r="BV47" s="10" t="s">
        <v>91</v>
      </c>
      <c r="BW47" s="10" t="s">
        <v>91</v>
      </c>
      <c r="BX47" s="10" t="s">
        <v>91</v>
      </c>
      <c r="BY47" s="10" t="s">
        <v>91</v>
      </c>
      <c r="BZ47" s="10" t="s">
        <v>35</v>
      </c>
      <c r="CA47" s="10" t="s">
        <v>91</v>
      </c>
      <c r="CB47" s="10" t="s">
        <v>34</v>
      </c>
      <c r="CC47" s="11" t="s">
        <v>33</v>
      </c>
      <c r="CD47" s="11" t="s">
        <v>44</v>
      </c>
      <c r="CE47" s="7" t="s">
        <v>44</v>
      </c>
      <c r="CF47" s="7"/>
      <c r="CG47" s="7"/>
      <c r="CH47" s="7"/>
      <c r="CI47" s="7"/>
      <c r="CJ47" s="7"/>
      <c r="CK47" s="7"/>
      <c r="CL47" s="24" t="s">
        <v>44</v>
      </c>
      <c r="CM47" s="26">
        <v>0</v>
      </c>
      <c r="CN47" s="26">
        <v>0</v>
      </c>
      <c r="CO47" s="26">
        <v>0</v>
      </c>
      <c r="CP47" s="26">
        <v>0</v>
      </c>
      <c r="CQ47" s="26">
        <v>0.25</v>
      </c>
      <c r="CR47" s="26">
        <v>0.1</v>
      </c>
      <c r="CS47" s="26">
        <v>0.55000000000000004</v>
      </c>
      <c r="CT47" s="26">
        <v>0.1</v>
      </c>
      <c r="CU47" s="10" t="s">
        <v>33</v>
      </c>
      <c r="CV47" s="27"/>
      <c r="CW47" s="4" t="s">
        <v>33</v>
      </c>
      <c r="CX47" s="4"/>
      <c r="CY47" s="21">
        <v>0</v>
      </c>
      <c r="CZ47" s="5">
        <v>0</v>
      </c>
      <c r="DA47" s="5">
        <v>0</v>
      </c>
      <c r="DB47" s="5">
        <v>0</v>
      </c>
      <c r="DC47" s="5">
        <v>1</v>
      </c>
      <c r="DD47" s="5">
        <v>0</v>
      </c>
      <c r="DE47" s="5">
        <v>0</v>
      </c>
      <c r="DF47" s="5">
        <v>0</v>
      </c>
      <c r="DG47" s="5">
        <v>1</v>
      </c>
      <c r="DH47" s="12">
        <v>0</v>
      </c>
      <c r="DI47" s="12">
        <v>1</v>
      </c>
      <c r="DJ47" s="12">
        <v>0</v>
      </c>
      <c r="DK47" s="12">
        <v>1</v>
      </c>
      <c r="DL47" s="12">
        <v>0</v>
      </c>
      <c r="DM47" s="12">
        <v>0</v>
      </c>
      <c r="DN47" s="12">
        <v>0</v>
      </c>
      <c r="DO47" s="12">
        <v>2</v>
      </c>
      <c r="DP47" s="7" t="s">
        <v>34</v>
      </c>
      <c r="DQ47" s="7" t="s">
        <v>35</v>
      </c>
      <c r="DR47" s="7" t="s">
        <v>34</v>
      </c>
      <c r="DS47" s="7" t="s">
        <v>34</v>
      </c>
      <c r="DT47" s="7" t="s">
        <v>34</v>
      </c>
      <c r="DU47" s="7" t="s">
        <v>34</v>
      </c>
      <c r="DV47" s="7" t="s">
        <v>34</v>
      </c>
      <c r="DW47" s="7" t="s">
        <v>34</v>
      </c>
      <c r="DX47" s="7" t="s">
        <v>34</v>
      </c>
      <c r="DY47" s="7" t="s">
        <v>34</v>
      </c>
      <c r="DZ47" s="7" t="s">
        <v>34</v>
      </c>
      <c r="EA47" s="7" t="s">
        <v>35</v>
      </c>
      <c r="EB47" s="7" t="s">
        <v>34</v>
      </c>
      <c r="EC47" s="6"/>
      <c r="ED47" s="6" t="s">
        <v>44</v>
      </c>
      <c r="EE47" s="6"/>
      <c r="EF47" s="6"/>
      <c r="EG47" s="63" t="s">
        <v>946</v>
      </c>
      <c r="EH47" s="64" t="s">
        <v>947</v>
      </c>
      <c r="EI47" s="57"/>
    </row>
    <row r="48" spans="1:139" x14ac:dyDescent="0.2">
      <c r="A48" s="57">
        <v>105</v>
      </c>
      <c r="B48" s="3" t="s">
        <v>623</v>
      </c>
      <c r="C48" s="81"/>
      <c r="D48" s="81"/>
      <c r="E48" s="81"/>
      <c r="F48" s="81"/>
      <c r="G48" s="81"/>
      <c r="H48" s="81"/>
      <c r="I48" s="6" t="s">
        <v>570</v>
      </c>
      <c r="J48" s="6" t="s">
        <v>561</v>
      </c>
      <c r="K48" s="6" t="s">
        <v>33</v>
      </c>
      <c r="L48" s="6" t="s">
        <v>33</v>
      </c>
      <c r="M48" s="6" t="s">
        <v>44</v>
      </c>
      <c r="N48" s="158" t="s">
        <v>33</v>
      </c>
      <c r="O48" s="29">
        <v>12332</v>
      </c>
      <c r="P48" s="29">
        <v>30847</v>
      </c>
      <c r="Q48" s="29">
        <v>2399</v>
      </c>
      <c r="R48" s="30">
        <v>3684</v>
      </c>
      <c r="S48" s="94"/>
      <c r="T48" s="94"/>
      <c r="U48" s="94"/>
      <c r="V48" s="94"/>
      <c r="W48" s="94"/>
      <c r="X48" s="111">
        <v>4</v>
      </c>
      <c r="Y48" s="65">
        <v>0</v>
      </c>
      <c r="Z48" s="65">
        <v>1</v>
      </c>
      <c r="AA48" s="65">
        <v>0</v>
      </c>
      <c r="AB48" s="65">
        <v>0</v>
      </c>
      <c r="AC48" s="65">
        <v>0</v>
      </c>
      <c r="AD48" s="65">
        <v>0</v>
      </c>
      <c r="AE48" s="65">
        <v>0</v>
      </c>
      <c r="AF48" s="65">
        <v>0</v>
      </c>
      <c r="AG48" s="6">
        <v>5</v>
      </c>
      <c r="AH48" s="16">
        <v>1</v>
      </c>
      <c r="AI48" s="17">
        <v>1.6</v>
      </c>
      <c r="AJ48" s="18">
        <v>4.8</v>
      </c>
      <c r="AK48" s="18">
        <v>4</v>
      </c>
      <c r="AL48" s="15">
        <f t="shared" si="2"/>
        <v>1.2</v>
      </c>
      <c r="AM48" s="19">
        <v>41000</v>
      </c>
      <c r="AN48" s="19">
        <v>100000</v>
      </c>
      <c r="AO48" s="15">
        <v>0.40779800000000005</v>
      </c>
      <c r="AP48" s="18">
        <v>4.2</v>
      </c>
      <c r="AQ48" s="20">
        <v>11.2</v>
      </c>
      <c r="AR48" s="16">
        <v>0.2</v>
      </c>
      <c r="AS48" s="16">
        <v>0.4</v>
      </c>
      <c r="AT48" s="16">
        <v>0</v>
      </c>
      <c r="AU48" s="16">
        <v>0.4</v>
      </c>
      <c r="AV48" s="66"/>
      <c r="AW48" s="66"/>
      <c r="AX48" s="66"/>
      <c r="AY48" s="66"/>
      <c r="AZ48" s="66"/>
      <c r="BA48" s="66"/>
      <c r="BB48" s="66"/>
      <c r="BC48" s="66"/>
      <c r="BD48" s="66"/>
      <c r="BE48" s="66"/>
      <c r="BF48" s="69"/>
      <c r="BG48" s="67"/>
      <c r="BH48" s="67"/>
      <c r="BI48" s="68"/>
      <c r="BJ48" s="67"/>
      <c r="BK48" s="67"/>
      <c r="BL48" s="67"/>
      <c r="BM48" s="67"/>
      <c r="BN48" s="67"/>
      <c r="BO48" s="67"/>
      <c r="BP48" s="67"/>
      <c r="BQ48" s="67"/>
      <c r="BR48" s="67"/>
      <c r="BS48" s="69"/>
      <c r="BT48" s="69"/>
      <c r="BU48" s="69"/>
      <c r="BV48" s="69"/>
      <c r="BW48" s="69"/>
      <c r="BX48" s="69"/>
      <c r="BY48" s="69"/>
      <c r="BZ48" s="69"/>
      <c r="CA48" s="69"/>
      <c r="CB48" s="69"/>
      <c r="CC48" s="70"/>
      <c r="CD48" s="70"/>
      <c r="CE48" s="71"/>
      <c r="CF48" s="71"/>
      <c r="CG48" s="71"/>
      <c r="CH48" s="71"/>
      <c r="CI48" s="71"/>
      <c r="CJ48" s="71"/>
      <c r="CK48" s="71"/>
      <c r="CL48" s="67"/>
      <c r="CM48" s="72"/>
      <c r="CN48" s="72"/>
      <c r="CO48" s="72"/>
      <c r="CP48" s="72"/>
      <c r="CQ48" s="72"/>
      <c r="CR48" s="72"/>
      <c r="CS48" s="72"/>
      <c r="CT48" s="72"/>
      <c r="CU48" s="69"/>
      <c r="CV48" s="73"/>
      <c r="CW48" s="74"/>
      <c r="CX48" s="74"/>
      <c r="CY48" s="67"/>
      <c r="CZ48" s="75"/>
      <c r="DA48" s="75"/>
      <c r="DB48" s="75"/>
      <c r="DC48" s="75"/>
      <c r="DD48" s="75"/>
      <c r="DE48" s="75"/>
      <c r="DF48" s="75"/>
      <c r="DG48" s="75"/>
      <c r="DH48" s="76"/>
      <c r="DI48" s="76"/>
      <c r="DJ48" s="76"/>
      <c r="DK48" s="76"/>
      <c r="DL48" s="76"/>
      <c r="DM48" s="76"/>
      <c r="DN48" s="76"/>
      <c r="DO48" s="76"/>
      <c r="DP48" s="71"/>
      <c r="DQ48" s="71"/>
      <c r="DR48" s="71"/>
      <c r="DS48" s="71"/>
      <c r="DT48" s="71"/>
      <c r="DU48" s="71"/>
      <c r="DV48" s="71"/>
      <c r="DW48" s="71"/>
      <c r="DX48" s="71"/>
      <c r="DY48" s="71"/>
      <c r="DZ48" s="71"/>
      <c r="EA48" s="71"/>
      <c r="EB48" s="71"/>
      <c r="EC48" s="77"/>
      <c r="ED48" s="77"/>
      <c r="EE48" s="77"/>
      <c r="EF48" s="77"/>
      <c r="EG48" s="78"/>
      <c r="EH48" s="79"/>
      <c r="EI48" s="57"/>
    </row>
    <row r="49" spans="1:139" x14ac:dyDescent="0.2">
      <c r="A49" s="57">
        <v>106</v>
      </c>
      <c r="B49" s="3" t="s">
        <v>514</v>
      </c>
      <c r="C49" s="2" t="s">
        <v>515</v>
      </c>
      <c r="D49" s="2" t="s">
        <v>516</v>
      </c>
      <c r="E49" s="2"/>
      <c r="F49" s="2" t="s">
        <v>517</v>
      </c>
      <c r="G49" s="2" t="s">
        <v>518</v>
      </c>
      <c r="H49" s="2" t="s">
        <v>519</v>
      </c>
      <c r="I49" s="6" t="s">
        <v>570</v>
      </c>
      <c r="J49" s="6" t="s">
        <v>561</v>
      </c>
      <c r="K49" s="6" t="s">
        <v>33</v>
      </c>
      <c r="L49" s="6" t="s">
        <v>33</v>
      </c>
      <c r="M49" s="6" t="s">
        <v>33</v>
      </c>
      <c r="N49" s="158" t="s">
        <v>44</v>
      </c>
      <c r="O49" s="29">
        <v>2584</v>
      </c>
      <c r="P49" s="29">
        <v>23734</v>
      </c>
      <c r="Q49" s="29">
        <v>1051</v>
      </c>
      <c r="R49" s="30">
        <v>18474</v>
      </c>
      <c r="S49" s="94"/>
      <c r="T49" s="94"/>
      <c r="U49" s="94"/>
      <c r="V49" s="94"/>
      <c r="W49" s="94"/>
      <c r="X49" s="111">
        <v>3</v>
      </c>
      <c r="Y49" s="65">
        <v>0</v>
      </c>
      <c r="Z49" s="65">
        <v>0</v>
      </c>
      <c r="AA49" s="65">
        <v>0.8</v>
      </c>
      <c r="AB49" s="65">
        <v>0.2</v>
      </c>
      <c r="AC49" s="65">
        <v>0</v>
      </c>
      <c r="AD49" s="65">
        <v>0</v>
      </c>
      <c r="AE49" s="65">
        <v>0</v>
      </c>
      <c r="AF49" s="65">
        <v>0</v>
      </c>
      <c r="AG49" s="6">
        <v>4</v>
      </c>
      <c r="AH49" s="16">
        <v>0.8</v>
      </c>
      <c r="AI49" s="17">
        <v>1.75</v>
      </c>
      <c r="AJ49" s="18">
        <v>4.2</v>
      </c>
      <c r="AK49" s="18">
        <v>6.4</v>
      </c>
      <c r="AL49" s="15">
        <f t="shared" si="2"/>
        <v>0.65625</v>
      </c>
      <c r="AM49" s="19">
        <v>53000</v>
      </c>
      <c r="AN49" s="19">
        <v>220000</v>
      </c>
      <c r="AO49" s="15">
        <v>0.24160545454545454</v>
      </c>
      <c r="AP49" s="18">
        <v>4.4000000000000004</v>
      </c>
      <c r="AQ49" s="20">
        <v>11.4</v>
      </c>
      <c r="AR49" s="16">
        <v>0.6</v>
      </c>
      <c r="AS49" s="16">
        <v>0.2</v>
      </c>
      <c r="AT49" s="16">
        <v>0</v>
      </c>
      <c r="AU49" s="16">
        <v>0.2</v>
      </c>
      <c r="AV49" s="8"/>
      <c r="AW49" s="8" t="s">
        <v>44</v>
      </c>
      <c r="AX49" s="8"/>
      <c r="AY49" s="8"/>
      <c r="AZ49" s="8"/>
      <c r="BA49" s="8"/>
      <c r="BB49" s="8"/>
      <c r="BC49" s="8"/>
      <c r="BD49" s="8"/>
      <c r="BE49" s="8" t="s">
        <v>762</v>
      </c>
      <c r="BF49" s="10"/>
      <c r="BG49" s="24" t="s">
        <v>793</v>
      </c>
      <c r="BH49" s="24">
        <v>45.000000000000007</v>
      </c>
      <c r="BI49" s="21">
        <v>0.2678571428571429</v>
      </c>
      <c r="BJ49" s="24">
        <v>9.0000000000000018</v>
      </c>
      <c r="BK49" s="23">
        <v>0.33333333333333331</v>
      </c>
      <c r="BL49" s="23">
        <v>0.70833333333333337</v>
      </c>
      <c r="BM49" s="24" t="s">
        <v>767</v>
      </c>
      <c r="BN49" s="24" t="s">
        <v>767</v>
      </c>
      <c r="BO49" s="24" t="s">
        <v>767</v>
      </c>
      <c r="BP49" s="24" t="s">
        <v>767</v>
      </c>
      <c r="BQ49" s="24" t="s">
        <v>767</v>
      </c>
      <c r="BR49" s="24" t="s">
        <v>767</v>
      </c>
      <c r="BS49" s="10" t="s">
        <v>91</v>
      </c>
      <c r="BT49" s="10" t="s">
        <v>91</v>
      </c>
      <c r="BU49" s="10" t="s">
        <v>91</v>
      </c>
      <c r="BV49" s="10" t="s">
        <v>91</v>
      </c>
      <c r="BW49" s="10" t="s">
        <v>91</v>
      </c>
      <c r="BX49" s="10" t="s">
        <v>91</v>
      </c>
      <c r="BY49" s="10" t="s">
        <v>91</v>
      </c>
      <c r="BZ49" s="10" t="s">
        <v>34</v>
      </c>
      <c r="CA49" s="10" t="s">
        <v>91</v>
      </c>
      <c r="CB49" s="10" t="s">
        <v>34</v>
      </c>
      <c r="CC49" s="11" t="s">
        <v>33</v>
      </c>
      <c r="CD49" s="11" t="s">
        <v>44</v>
      </c>
      <c r="CE49" s="7"/>
      <c r="CF49" s="7"/>
      <c r="CG49" s="7"/>
      <c r="CH49" s="7"/>
      <c r="CI49" s="7"/>
      <c r="CJ49" s="7" t="s">
        <v>44</v>
      </c>
      <c r="CK49" s="7"/>
      <c r="CL49" s="24" t="s">
        <v>44</v>
      </c>
      <c r="CM49" s="26">
        <v>0</v>
      </c>
      <c r="CN49" s="26">
        <v>0</v>
      </c>
      <c r="CO49" s="26">
        <v>0</v>
      </c>
      <c r="CP49" s="26">
        <v>0</v>
      </c>
      <c r="CQ49" s="26">
        <v>0.35</v>
      </c>
      <c r="CR49" s="26">
        <v>0.15</v>
      </c>
      <c r="CS49" s="26">
        <v>0.5</v>
      </c>
      <c r="CT49" s="26">
        <v>0</v>
      </c>
      <c r="CU49" s="10" t="s">
        <v>33</v>
      </c>
      <c r="CV49" s="27"/>
      <c r="CW49" s="4" t="s">
        <v>44</v>
      </c>
      <c r="CX49" s="4" t="s">
        <v>520</v>
      </c>
      <c r="CY49" s="21">
        <v>0.3</v>
      </c>
      <c r="CZ49" s="5">
        <v>0</v>
      </c>
      <c r="DA49" s="5">
        <v>0</v>
      </c>
      <c r="DB49" s="5">
        <v>0</v>
      </c>
      <c r="DC49" s="5">
        <v>0</v>
      </c>
      <c r="DD49" s="5">
        <v>0</v>
      </c>
      <c r="DE49" s="5">
        <v>0</v>
      </c>
      <c r="DF49" s="5">
        <v>0</v>
      </c>
      <c r="DG49" s="5">
        <v>0</v>
      </c>
      <c r="DH49" s="12">
        <v>0</v>
      </c>
      <c r="DI49" s="12">
        <v>0</v>
      </c>
      <c r="DJ49" s="12">
        <v>0</v>
      </c>
      <c r="DK49" s="12">
        <v>0</v>
      </c>
      <c r="DL49" s="12">
        <v>0</v>
      </c>
      <c r="DM49" s="12">
        <v>0</v>
      </c>
      <c r="DN49" s="12">
        <v>0</v>
      </c>
      <c r="DO49" s="12">
        <v>0</v>
      </c>
      <c r="DP49" s="7" t="s">
        <v>34</v>
      </c>
      <c r="DQ49" s="7" t="s">
        <v>91</v>
      </c>
      <c r="DR49" s="7" t="s">
        <v>91</v>
      </c>
      <c r="DS49" s="7" t="s">
        <v>91</v>
      </c>
      <c r="DT49" s="7" t="s">
        <v>91</v>
      </c>
      <c r="DU49" s="7" t="s">
        <v>91</v>
      </c>
      <c r="DV49" s="7" t="s">
        <v>34</v>
      </c>
      <c r="DW49" s="7" t="s">
        <v>34</v>
      </c>
      <c r="DX49" s="7" t="s">
        <v>91</v>
      </c>
      <c r="DY49" s="7" t="s">
        <v>34</v>
      </c>
      <c r="DZ49" s="7" t="s">
        <v>34</v>
      </c>
      <c r="EA49" s="7" t="s">
        <v>91</v>
      </c>
      <c r="EB49" s="7" t="s">
        <v>34</v>
      </c>
      <c r="EC49" s="6"/>
      <c r="ED49" s="6" t="s">
        <v>44</v>
      </c>
      <c r="EE49" s="6"/>
      <c r="EF49" s="6"/>
      <c r="EG49" s="63" t="s">
        <v>948</v>
      </c>
      <c r="EH49" s="64" t="s">
        <v>949</v>
      </c>
      <c r="EI49" s="57"/>
    </row>
    <row r="50" spans="1:139" x14ac:dyDescent="0.2">
      <c r="A50" s="57">
        <v>109</v>
      </c>
      <c r="B50" s="3" t="s">
        <v>443</v>
      </c>
      <c r="C50" s="2" t="s">
        <v>443</v>
      </c>
      <c r="D50" s="2"/>
      <c r="E50" s="2"/>
      <c r="F50" s="2" t="s">
        <v>444</v>
      </c>
      <c r="G50" s="2" t="s">
        <v>445</v>
      </c>
      <c r="H50" s="2" t="s">
        <v>446</v>
      </c>
      <c r="I50" s="6" t="s">
        <v>576</v>
      </c>
      <c r="J50" s="6" t="s">
        <v>561</v>
      </c>
      <c r="K50" s="6" t="s">
        <v>33</v>
      </c>
      <c r="L50" s="6" t="s">
        <v>33</v>
      </c>
      <c r="M50" s="6" t="s">
        <v>44</v>
      </c>
      <c r="N50" s="158" t="s">
        <v>44</v>
      </c>
      <c r="O50" s="29">
        <v>141</v>
      </c>
      <c r="P50" s="29">
        <v>13068</v>
      </c>
      <c r="Q50" s="29">
        <v>299</v>
      </c>
      <c r="R50" s="30">
        <v>7521</v>
      </c>
      <c r="S50" s="94"/>
      <c r="T50" s="94"/>
      <c r="U50" s="94"/>
      <c r="V50" s="94"/>
      <c r="W50" s="94"/>
      <c r="X50" s="111">
        <v>1</v>
      </c>
      <c r="Y50" s="65">
        <v>0</v>
      </c>
      <c r="Z50" s="65">
        <v>1</v>
      </c>
      <c r="AA50" s="65">
        <v>0</v>
      </c>
      <c r="AB50" s="65">
        <v>0</v>
      </c>
      <c r="AC50" s="65">
        <v>0</v>
      </c>
      <c r="AD50" s="65">
        <v>0</v>
      </c>
      <c r="AE50" s="65">
        <v>0</v>
      </c>
      <c r="AF50" s="65">
        <v>0</v>
      </c>
      <c r="AG50" s="6">
        <v>1</v>
      </c>
      <c r="AH50" s="16">
        <v>1</v>
      </c>
      <c r="AI50" s="17">
        <v>1</v>
      </c>
      <c r="AJ50" s="18">
        <v>14</v>
      </c>
      <c r="AK50" s="18">
        <v>4</v>
      </c>
      <c r="AL50" s="15">
        <f t="shared" si="2"/>
        <v>3.5</v>
      </c>
      <c r="AM50" s="19">
        <v>126000</v>
      </c>
      <c r="AN50" s="19">
        <v>100000</v>
      </c>
      <c r="AO50" s="15">
        <v>1.26268</v>
      </c>
      <c r="AP50" s="18">
        <v>3</v>
      </c>
      <c r="AQ50" s="20">
        <v>9</v>
      </c>
      <c r="AR50" s="16">
        <v>0</v>
      </c>
      <c r="AS50" s="16">
        <v>1</v>
      </c>
      <c r="AT50" s="16">
        <v>0</v>
      </c>
      <c r="AU50" s="16">
        <v>0</v>
      </c>
      <c r="AV50" s="8"/>
      <c r="AW50" s="8"/>
      <c r="AX50" s="8" t="s">
        <v>44</v>
      </c>
      <c r="AY50" s="8"/>
      <c r="AZ50" s="8"/>
      <c r="BA50" s="8"/>
      <c r="BB50" s="8"/>
      <c r="BC50" s="8"/>
      <c r="BD50" s="8"/>
      <c r="BE50" s="8"/>
      <c r="BF50" s="10"/>
      <c r="BG50" s="24" t="s">
        <v>818</v>
      </c>
      <c r="BH50" s="24">
        <v>63.000000000000007</v>
      </c>
      <c r="BI50" s="21">
        <v>0.37500000000000006</v>
      </c>
      <c r="BJ50" s="24">
        <v>9.0000000000000018</v>
      </c>
      <c r="BK50" s="23">
        <v>0.33333333333333331</v>
      </c>
      <c r="BL50" s="23">
        <v>0.70833333333333337</v>
      </c>
      <c r="BM50" s="23">
        <v>0.33333333333333331</v>
      </c>
      <c r="BN50" s="23">
        <v>0.70833333333333337</v>
      </c>
      <c r="BO50" s="23">
        <v>0.33333333333333331</v>
      </c>
      <c r="BP50" s="23">
        <v>0.70833333333333337</v>
      </c>
      <c r="BQ50" s="24" t="s">
        <v>767</v>
      </c>
      <c r="BR50" s="24" t="s">
        <v>767</v>
      </c>
      <c r="BS50" s="10" t="s">
        <v>91</v>
      </c>
      <c r="BT50" s="10" t="s">
        <v>91</v>
      </c>
      <c r="BU50" s="10" t="s">
        <v>91</v>
      </c>
      <c r="BV50" s="10" t="s">
        <v>91</v>
      </c>
      <c r="BW50" s="10" t="s">
        <v>91</v>
      </c>
      <c r="BX50" s="10" t="s">
        <v>91</v>
      </c>
      <c r="BY50" s="10" t="s">
        <v>91</v>
      </c>
      <c r="BZ50" s="10" t="s">
        <v>91</v>
      </c>
      <c r="CA50" s="10" t="s">
        <v>91</v>
      </c>
      <c r="CB50" s="10" t="s">
        <v>34</v>
      </c>
      <c r="CC50" s="11" t="s">
        <v>91</v>
      </c>
      <c r="CD50" s="11" t="s">
        <v>91</v>
      </c>
      <c r="CE50" s="71"/>
      <c r="CF50" s="71"/>
      <c r="CG50" s="71"/>
      <c r="CH50" s="71"/>
      <c r="CI50" s="71"/>
      <c r="CJ50" s="71"/>
      <c r="CK50" s="71"/>
      <c r="CL50" s="67"/>
      <c r="CM50" s="72"/>
      <c r="CN50" s="72"/>
      <c r="CO50" s="72"/>
      <c r="CP50" s="72"/>
      <c r="CQ50" s="72"/>
      <c r="CR50" s="72"/>
      <c r="CS50" s="72"/>
      <c r="CT50" s="72"/>
      <c r="CU50" s="69"/>
      <c r="CV50" s="73"/>
      <c r="CW50" s="4" t="s">
        <v>33</v>
      </c>
      <c r="CX50" s="4"/>
      <c r="CY50" s="21">
        <v>0</v>
      </c>
      <c r="CZ50" s="5">
        <v>0</v>
      </c>
      <c r="DA50" s="5">
        <v>0</v>
      </c>
      <c r="DB50" s="5">
        <v>0</v>
      </c>
      <c r="DC50" s="5">
        <v>0</v>
      </c>
      <c r="DD50" s="5">
        <v>0</v>
      </c>
      <c r="DE50" s="5">
        <v>0</v>
      </c>
      <c r="DF50" s="5">
        <v>0</v>
      </c>
      <c r="DG50" s="5">
        <v>0</v>
      </c>
      <c r="DH50" s="12">
        <v>0</v>
      </c>
      <c r="DI50" s="12">
        <v>0</v>
      </c>
      <c r="DJ50" s="12">
        <v>0</v>
      </c>
      <c r="DK50" s="12">
        <v>0</v>
      </c>
      <c r="DL50" s="12">
        <v>0</v>
      </c>
      <c r="DM50" s="12">
        <v>0</v>
      </c>
      <c r="DN50" s="12">
        <v>0</v>
      </c>
      <c r="DO50" s="12">
        <v>0</v>
      </c>
      <c r="DP50" s="7" t="s">
        <v>35</v>
      </c>
      <c r="DQ50" s="7" t="s">
        <v>35</v>
      </c>
      <c r="DR50" s="7" t="s">
        <v>34</v>
      </c>
      <c r="DS50" s="7" t="s">
        <v>34</v>
      </c>
      <c r="DT50" s="7" t="s">
        <v>34</v>
      </c>
      <c r="DU50" s="7" t="s">
        <v>34</v>
      </c>
      <c r="DV50" s="7" t="s">
        <v>34</v>
      </c>
      <c r="DW50" s="7" t="s">
        <v>91</v>
      </c>
      <c r="DX50" s="7" t="s">
        <v>91</v>
      </c>
      <c r="DY50" s="7" t="s">
        <v>34</v>
      </c>
      <c r="DZ50" s="7" t="s">
        <v>34</v>
      </c>
      <c r="EA50" s="7" t="s">
        <v>91</v>
      </c>
      <c r="EB50" s="7" t="s">
        <v>34</v>
      </c>
      <c r="EC50" s="6"/>
      <c r="ED50" s="6" t="s">
        <v>44</v>
      </c>
      <c r="EE50" s="6"/>
      <c r="EF50" s="6"/>
      <c r="EG50" s="63"/>
      <c r="EH50" s="64"/>
      <c r="EI50" s="57"/>
    </row>
    <row r="51" spans="1:139" x14ac:dyDescent="0.2">
      <c r="A51" s="57">
        <v>110</v>
      </c>
      <c r="B51" s="3" t="s">
        <v>624</v>
      </c>
      <c r="C51" s="80"/>
      <c r="D51" s="80"/>
      <c r="E51" s="80"/>
      <c r="F51" s="80"/>
      <c r="G51" s="80"/>
      <c r="H51" s="80"/>
      <c r="I51" s="6" t="s">
        <v>576</v>
      </c>
      <c r="J51" s="6" t="s">
        <v>561</v>
      </c>
      <c r="K51" s="6" t="s">
        <v>33</v>
      </c>
      <c r="L51" s="6" t="s">
        <v>33</v>
      </c>
      <c r="M51" s="6" t="s">
        <v>44</v>
      </c>
      <c r="N51" s="158" t="s">
        <v>33</v>
      </c>
      <c r="O51" s="29">
        <v>146</v>
      </c>
      <c r="P51" s="29">
        <v>18710</v>
      </c>
      <c r="Q51" s="29">
        <v>622</v>
      </c>
      <c r="R51" s="30">
        <v>15551</v>
      </c>
      <c r="S51" s="94"/>
      <c r="T51" s="94"/>
      <c r="U51" s="94"/>
      <c r="V51" s="94"/>
      <c r="W51" s="94"/>
      <c r="X51" s="111">
        <v>1</v>
      </c>
      <c r="Y51" s="65">
        <v>0</v>
      </c>
      <c r="Z51" s="65">
        <v>1</v>
      </c>
      <c r="AA51" s="65">
        <v>0</v>
      </c>
      <c r="AB51" s="65">
        <v>0</v>
      </c>
      <c r="AC51" s="65">
        <v>0</v>
      </c>
      <c r="AD51" s="65">
        <v>0</v>
      </c>
      <c r="AE51" s="65">
        <v>0</v>
      </c>
      <c r="AF51" s="65">
        <v>0</v>
      </c>
      <c r="AG51" s="6">
        <v>1</v>
      </c>
      <c r="AH51" s="16">
        <v>1</v>
      </c>
      <c r="AI51" s="17">
        <v>2</v>
      </c>
      <c r="AJ51" s="18">
        <v>13</v>
      </c>
      <c r="AK51" s="18">
        <v>4</v>
      </c>
      <c r="AL51" s="15">
        <f t="shared" si="2"/>
        <v>3.25</v>
      </c>
      <c r="AM51" s="19">
        <v>134000</v>
      </c>
      <c r="AN51" s="19">
        <v>100000</v>
      </c>
      <c r="AO51" s="15">
        <v>1.3352900000000001</v>
      </c>
      <c r="AP51" s="18">
        <v>3</v>
      </c>
      <c r="AQ51" s="20">
        <v>9</v>
      </c>
      <c r="AR51" s="16">
        <v>0</v>
      </c>
      <c r="AS51" s="16">
        <v>1</v>
      </c>
      <c r="AT51" s="16">
        <v>0</v>
      </c>
      <c r="AU51" s="16">
        <v>0</v>
      </c>
      <c r="AV51" s="66"/>
      <c r="AW51" s="66"/>
      <c r="AX51" s="66"/>
      <c r="AY51" s="66"/>
      <c r="AZ51" s="66"/>
      <c r="BA51" s="66"/>
      <c r="BB51" s="66"/>
      <c r="BC51" s="66"/>
      <c r="BD51" s="66"/>
      <c r="BE51" s="66"/>
      <c r="BF51" s="69"/>
      <c r="BG51" s="67"/>
      <c r="BH51" s="67"/>
      <c r="BI51" s="68"/>
      <c r="BJ51" s="67"/>
      <c r="BK51" s="67"/>
      <c r="BL51" s="67"/>
      <c r="BM51" s="67"/>
      <c r="BN51" s="67"/>
      <c r="BO51" s="67"/>
      <c r="BP51" s="67"/>
      <c r="BQ51" s="67"/>
      <c r="BR51" s="67"/>
      <c r="BS51" s="69"/>
      <c r="BT51" s="69"/>
      <c r="BU51" s="69"/>
      <c r="BV51" s="69"/>
      <c r="BW51" s="69"/>
      <c r="BX51" s="69"/>
      <c r="BY51" s="69"/>
      <c r="BZ51" s="69"/>
      <c r="CA51" s="69"/>
      <c r="CB51" s="69"/>
      <c r="CC51" s="70"/>
      <c r="CD51" s="70"/>
      <c r="CE51" s="71"/>
      <c r="CF51" s="71"/>
      <c r="CG51" s="71"/>
      <c r="CH51" s="71"/>
      <c r="CI51" s="71"/>
      <c r="CJ51" s="71"/>
      <c r="CK51" s="71"/>
      <c r="CL51" s="67"/>
      <c r="CM51" s="72"/>
      <c r="CN51" s="72"/>
      <c r="CO51" s="72"/>
      <c r="CP51" s="72"/>
      <c r="CQ51" s="72"/>
      <c r="CR51" s="72"/>
      <c r="CS51" s="72"/>
      <c r="CT51" s="72"/>
      <c r="CU51" s="69"/>
      <c r="CV51" s="73"/>
      <c r="CW51" s="74"/>
      <c r="CX51" s="74"/>
      <c r="CY51" s="67"/>
      <c r="CZ51" s="75"/>
      <c r="DA51" s="75"/>
      <c r="DB51" s="75"/>
      <c r="DC51" s="75"/>
      <c r="DD51" s="75"/>
      <c r="DE51" s="75"/>
      <c r="DF51" s="75"/>
      <c r="DG51" s="75"/>
      <c r="DH51" s="76"/>
      <c r="DI51" s="76"/>
      <c r="DJ51" s="76"/>
      <c r="DK51" s="76"/>
      <c r="DL51" s="76"/>
      <c r="DM51" s="76"/>
      <c r="DN51" s="76"/>
      <c r="DO51" s="76"/>
      <c r="DP51" s="71"/>
      <c r="DQ51" s="71"/>
      <c r="DR51" s="71"/>
      <c r="DS51" s="71"/>
      <c r="DT51" s="71"/>
      <c r="DU51" s="71"/>
      <c r="DV51" s="71"/>
      <c r="DW51" s="71"/>
      <c r="DX51" s="71"/>
      <c r="DY51" s="71"/>
      <c r="DZ51" s="71"/>
      <c r="EA51" s="71"/>
      <c r="EB51" s="71"/>
      <c r="EC51" s="77"/>
      <c r="ED51" s="77"/>
      <c r="EE51" s="77"/>
      <c r="EF51" s="77"/>
      <c r="EG51" s="78"/>
      <c r="EH51" s="79"/>
      <c r="EI51" s="57"/>
    </row>
    <row r="52" spans="1:139" x14ac:dyDescent="0.2">
      <c r="A52" s="57">
        <v>111</v>
      </c>
      <c r="B52" s="3" t="s">
        <v>625</v>
      </c>
      <c r="C52" s="80"/>
      <c r="D52" s="80"/>
      <c r="E52" s="80"/>
      <c r="F52" s="80"/>
      <c r="G52" s="80"/>
      <c r="H52" s="80"/>
      <c r="I52" s="6" t="s">
        <v>576</v>
      </c>
      <c r="J52" s="6" t="s">
        <v>561</v>
      </c>
      <c r="K52" s="6" t="s">
        <v>33</v>
      </c>
      <c r="L52" s="6" t="s">
        <v>33</v>
      </c>
      <c r="M52" s="6" t="s">
        <v>44</v>
      </c>
      <c r="N52" s="158" t="s">
        <v>33</v>
      </c>
      <c r="O52" s="29">
        <v>3416</v>
      </c>
      <c r="P52" s="29">
        <v>1583</v>
      </c>
      <c r="Q52" s="29">
        <v>221</v>
      </c>
      <c r="R52" s="30">
        <v>10594</v>
      </c>
      <c r="S52" s="94"/>
      <c r="T52" s="94"/>
      <c r="U52" s="94"/>
      <c r="V52" s="94"/>
      <c r="W52" s="94"/>
      <c r="X52" s="111">
        <v>1</v>
      </c>
      <c r="Y52" s="65">
        <v>0</v>
      </c>
      <c r="Z52" s="65">
        <v>0</v>
      </c>
      <c r="AA52" s="65">
        <v>1</v>
      </c>
      <c r="AB52" s="65">
        <v>0</v>
      </c>
      <c r="AC52" s="65">
        <v>0</v>
      </c>
      <c r="AD52" s="65">
        <v>0</v>
      </c>
      <c r="AE52" s="65">
        <v>0</v>
      </c>
      <c r="AF52" s="65">
        <v>0</v>
      </c>
      <c r="AG52" s="77"/>
      <c r="AH52" s="99"/>
      <c r="AI52" s="100"/>
      <c r="AJ52" s="18">
        <v>13</v>
      </c>
      <c r="AK52" s="18">
        <v>5</v>
      </c>
      <c r="AL52" s="15">
        <f t="shared" si="2"/>
        <v>2.6</v>
      </c>
      <c r="AM52" s="19">
        <v>34000</v>
      </c>
      <c r="AN52" s="19">
        <v>150000</v>
      </c>
      <c r="AO52" s="15">
        <v>0.22841333333333333</v>
      </c>
      <c r="AP52" s="18">
        <v>3</v>
      </c>
      <c r="AQ52" s="104"/>
      <c r="AR52" s="16">
        <v>0</v>
      </c>
      <c r="AS52" s="16">
        <v>1</v>
      </c>
      <c r="AT52" s="16">
        <v>0</v>
      </c>
      <c r="AU52" s="16">
        <v>0</v>
      </c>
      <c r="AV52" s="66"/>
      <c r="AW52" s="66"/>
      <c r="AX52" s="66"/>
      <c r="AY52" s="66"/>
      <c r="AZ52" s="66"/>
      <c r="BA52" s="66"/>
      <c r="BB52" s="66"/>
      <c r="BC52" s="66"/>
      <c r="BD52" s="66"/>
      <c r="BE52" s="66"/>
      <c r="BF52" s="69"/>
      <c r="BG52" s="67"/>
      <c r="BH52" s="67"/>
      <c r="BI52" s="68"/>
      <c r="BJ52" s="67"/>
      <c r="BK52" s="67"/>
      <c r="BL52" s="67"/>
      <c r="BM52" s="67"/>
      <c r="BN52" s="67"/>
      <c r="BO52" s="67"/>
      <c r="BP52" s="67"/>
      <c r="BQ52" s="67"/>
      <c r="BR52" s="67"/>
      <c r="BS52" s="69"/>
      <c r="BT52" s="69"/>
      <c r="BU52" s="69"/>
      <c r="BV52" s="69"/>
      <c r="BW52" s="69"/>
      <c r="BX52" s="69"/>
      <c r="BY52" s="69"/>
      <c r="BZ52" s="69"/>
      <c r="CA52" s="69"/>
      <c r="CB52" s="69"/>
      <c r="CC52" s="70"/>
      <c r="CD52" s="70"/>
      <c r="CE52" s="71"/>
      <c r="CF52" s="71"/>
      <c r="CG52" s="71"/>
      <c r="CH52" s="71"/>
      <c r="CI52" s="71"/>
      <c r="CJ52" s="71"/>
      <c r="CK52" s="71"/>
      <c r="CL52" s="67"/>
      <c r="CM52" s="72"/>
      <c r="CN52" s="72"/>
      <c r="CO52" s="72"/>
      <c r="CP52" s="72"/>
      <c r="CQ52" s="72"/>
      <c r="CR52" s="72"/>
      <c r="CS52" s="72"/>
      <c r="CT52" s="72"/>
      <c r="CU52" s="69"/>
      <c r="CV52" s="73"/>
      <c r="CW52" s="74"/>
      <c r="CX52" s="74"/>
      <c r="CY52" s="67"/>
      <c r="CZ52" s="75"/>
      <c r="DA52" s="75"/>
      <c r="DB52" s="75"/>
      <c r="DC52" s="75"/>
      <c r="DD52" s="75"/>
      <c r="DE52" s="75"/>
      <c r="DF52" s="75"/>
      <c r="DG52" s="75"/>
      <c r="DH52" s="76"/>
      <c r="DI52" s="76"/>
      <c r="DJ52" s="76"/>
      <c r="DK52" s="76"/>
      <c r="DL52" s="76"/>
      <c r="DM52" s="76"/>
      <c r="DN52" s="76"/>
      <c r="DO52" s="76"/>
      <c r="DP52" s="71"/>
      <c r="DQ52" s="71"/>
      <c r="DR52" s="71"/>
      <c r="DS52" s="71"/>
      <c r="DT52" s="71"/>
      <c r="DU52" s="71"/>
      <c r="DV52" s="71"/>
      <c r="DW52" s="71"/>
      <c r="DX52" s="71"/>
      <c r="DY52" s="71"/>
      <c r="DZ52" s="71"/>
      <c r="EA52" s="71"/>
      <c r="EB52" s="71"/>
      <c r="EC52" s="77"/>
      <c r="ED52" s="77"/>
      <c r="EE52" s="77"/>
      <c r="EF52" s="77"/>
      <c r="EG52" s="78"/>
      <c r="EH52" s="79"/>
      <c r="EI52" s="57"/>
    </row>
    <row r="53" spans="1:139" x14ac:dyDescent="0.2">
      <c r="A53" s="57">
        <v>112</v>
      </c>
      <c r="B53" s="3" t="s">
        <v>626</v>
      </c>
      <c r="C53" s="80"/>
      <c r="D53" s="80"/>
      <c r="E53" s="80"/>
      <c r="F53" s="80"/>
      <c r="G53" s="80"/>
      <c r="H53" s="80"/>
      <c r="I53" s="6" t="s">
        <v>576</v>
      </c>
      <c r="J53" s="6" t="s">
        <v>561</v>
      </c>
      <c r="K53" s="6" t="s">
        <v>33</v>
      </c>
      <c r="L53" s="6" t="s">
        <v>33</v>
      </c>
      <c r="M53" s="6" t="s">
        <v>44</v>
      </c>
      <c r="N53" s="158" t="s">
        <v>33</v>
      </c>
      <c r="O53" s="29">
        <v>2930</v>
      </c>
      <c r="P53" s="29">
        <v>2428</v>
      </c>
      <c r="Q53" s="29">
        <v>259</v>
      </c>
      <c r="R53" s="30">
        <v>10382</v>
      </c>
      <c r="S53" s="94"/>
      <c r="T53" s="94"/>
      <c r="U53" s="94"/>
      <c r="V53" s="94"/>
      <c r="W53" s="94"/>
      <c r="X53" s="111">
        <v>1</v>
      </c>
      <c r="Y53" s="65">
        <v>0</v>
      </c>
      <c r="Z53" s="65">
        <v>0</v>
      </c>
      <c r="AA53" s="65">
        <v>1</v>
      </c>
      <c r="AB53" s="65">
        <v>0</v>
      </c>
      <c r="AC53" s="65">
        <v>0</v>
      </c>
      <c r="AD53" s="65">
        <v>0</v>
      </c>
      <c r="AE53" s="65">
        <v>0</v>
      </c>
      <c r="AF53" s="65">
        <v>0</v>
      </c>
      <c r="AG53" s="6">
        <v>1</v>
      </c>
      <c r="AH53" s="16">
        <v>1</v>
      </c>
      <c r="AI53" s="17">
        <v>2</v>
      </c>
      <c r="AJ53" s="18">
        <v>16</v>
      </c>
      <c r="AK53" s="18">
        <v>5</v>
      </c>
      <c r="AL53" s="15">
        <f t="shared" si="2"/>
        <v>3.2</v>
      </c>
      <c r="AM53" s="19">
        <v>63000</v>
      </c>
      <c r="AN53" s="19">
        <v>150000</v>
      </c>
      <c r="AO53" s="15">
        <v>0.42155333333333334</v>
      </c>
      <c r="AP53" s="18">
        <v>3</v>
      </c>
      <c r="AQ53" s="20">
        <v>24</v>
      </c>
      <c r="AR53" s="16">
        <v>0</v>
      </c>
      <c r="AS53" s="16">
        <v>1</v>
      </c>
      <c r="AT53" s="16">
        <v>0</v>
      </c>
      <c r="AU53" s="16">
        <v>0</v>
      </c>
      <c r="AV53" s="66"/>
      <c r="AW53" s="66"/>
      <c r="AX53" s="66"/>
      <c r="AY53" s="66"/>
      <c r="AZ53" s="66"/>
      <c r="BA53" s="66"/>
      <c r="BB53" s="66"/>
      <c r="BC53" s="66"/>
      <c r="BD53" s="66"/>
      <c r="BE53" s="66"/>
      <c r="BF53" s="69"/>
      <c r="BG53" s="67"/>
      <c r="BH53" s="67"/>
      <c r="BI53" s="68"/>
      <c r="BJ53" s="67"/>
      <c r="BK53" s="67"/>
      <c r="BL53" s="67"/>
      <c r="BM53" s="67"/>
      <c r="BN53" s="67"/>
      <c r="BO53" s="67"/>
      <c r="BP53" s="67"/>
      <c r="BQ53" s="67"/>
      <c r="BR53" s="67"/>
      <c r="BS53" s="69"/>
      <c r="BT53" s="69"/>
      <c r="BU53" s="69"/>
      <c r="BV53" s="69"/>
      <c r="BW53" s="69"/>
      <c r="BX53" s="69"/>
      <c r="BY53" s="69"/>
      <c r="BZ53" s="69"/>
      <c r="CA53" s="69"/>
      <c r="CB53" s="69"/>
      <c r="CC53" s="70"/>
      <c r="CD53" s="70"/>
      <c r="CE53" s="71"/>
      <c r="CF53" s="71"/>
      <c r="CG53" s="71"/>
      <c r="CH53" s="71"/>
      <c r="CI53" s="71"/>
      <c r="CJ53" s="71"/>
      <c r="CK53" s="71"/>
      <c r="CL53" s="67"/>
      <c r="CM53" s="72"/>
      <c r="CN53" s="72"/>
      <c r="CO53" s="72"/>
      <c r="CP53" s="72"/>
      <c r="CQ53" s="72"/>
      <c r="CR53" s="72"/>
      <c r="CS53" s="72"/>
      <c r="CT53" s="72"/>
      <c r="CU53" s="69"/>
      <c r="CV53" s="73"/>
      <c r="CW53" s="74"/>
      <c r="CX53" s="74"/>
      <c r="CY53" s="67"/>
      <c r="CZ53" s="75"/>
      <c r="DA53" s="75"/>
      <c r="DB53" s="75"/>
      <c r="DC53" s="75"/>
      <c r="DD53" s="75"/>
      <c r="DE53" s="75"/>
      <c r="DF53" s="75"/>
      <c r="DG53" s="75"/>
      <c r="DH53" s="76"/>
      <c r="DI53" s="76"/>
      <c r="DJ53" s="76"/>
      <c r="DK53" s="76"/>
      <c r="DL53" s="76"/>
      <c r="DM53" s="76"/>
      <c r="DN53" s="76"/>
      <c r="DO53" s="76"/>
      <c r="DP53" s="71"/>
      <c r="DQ53" s="71"/>
      <c r="DR53" s="71"/>
      <c r="DS53" s="71"/>
      <c r="DT53" s="71"/>
      <c r="DU53" s="71"/>
      <c r="DV53" s="71"/>
      <c r="DW53" s="71"/>
      <c r="DX53" s="71"/>
      <c r="DY53" s="71"/>
      <c r="DZ53" s="71"/>
      <c r="EA53" s="71"/>
      <c r="EB53" s="71"/>
      <c r="EC53" s="77"/>
      <c r="ED53" s="77"/>
      <c r="EE53" s="77"/>
      <c r="EF53" s="77"/>
      <c r="EG53" s="78"/>
      <c r="EH53" s="79"/>
      <c r="EI53" s="57"/>
    </row>
    <row r="54" spans="1:139" x14ac:dyDescent="0.2">
      <c r="A54" s="57">
        <v>114</v>
      </c>
      <c r="B54" s="3" t="s">
        <v>631</v>
      </c>
      <c r="C54" s="2" t="s">
        <v>338</v>
      </c>
      <c r="D54" s="2" t="s">
        <v>339</v>
      </c>
      <c r="E54" s="2" t="s">
        <v>340</v>
      </c>
      <c r="F54" s="2" t="s">
        <v>341</v>
      </c>
      <c r="G54" s="2" t="s">
        <v>697</v>
      </c>
      <c r="H54" s="2" t="s">
        <v>342</v>
      </c>
      <c r="I54" s="6" t="s">
        <v>564</v>
      </c>
      <c r="J54" s="6" t="s">
        <v>561</v>
      </c>
      <c r="K54" s="6" t="s">
        <v>33</v>
      </c>
      <c r="L54" s="6" t="s">
        <v>33</v>
      </c>
      <c r="M54" s="6" t="s">
        <v>44</v>
      </c>
      <c r="N54" s="158" t="s">
        <v>44</v>
      </c>
      <c r="O54" s="29">
        <v>4669</v>
      </c>
      <c r="P54" s="29">
        <v>25080</v>
      </c>
      <c r="Q54" s="29">
        <v>1705</v>
      </c>
      <c r="R54" s="30">
        <v>87190</v>
      </c>
      <c r="S54" s="94"/>
      <c r="T54" s="94"/>
      <c r="U54" s="94"/>
      <c r="V54" s="94"/>
      <c r="W54" s="94"/>
      <c r="X54" s="111">
        <v>4</v>
      </c>
      <c r="Y54" s="65">
        <v>0.2</v>
      </c>
      <c r="Z54" s="65">
        <v>0.2</v>
      </c>
      <c r="AA54" s="65">
        <v>0.6</v>
      </c>
      <c r="AB54" s="65">
        <v>0</v>
      </c>
      <c r="AC54" s="65">
        <v>0</v>
      </c>
      <c r="AD54" s="65">
        <v>0</v>
      </c>
      <c r="AE54" s="65">
        <v>0</v>
      </c>
      <c r="AF54" s="65">
        <v>0</v>
      </c>
      <c r="AG54" s="6">
        <v>2</v>
      </c>
      <c r="AH54" s="16">
        <v>0.4</v>
      </c>
      <c r="AI54" s="17">
        <v>3</v>
      </c>
      <c r="AJ54" s="18">
        <v>8</v>
      </c>
      <c r="AK54" s="18">
        <v>4.8</v>
      </c>
      <c r="AL54" s="15">
        <f t="shared" si="2"/>
        <v>1.6666666666666667</v>
      </c>
      <c r="AM54" s="19">
        <v>61000</v>
      </c>
      <c r="AN54" s="19">
        <v>130000</v>
      </c>
      <c r="AO54" s="15">
        <v>0.46865538461538458</v>
      </c>
      <c r="AP54" s="18">
        <v>4</v>
      </c>
      <c r="AQ54" s="20">
        <v>7</v>
      </c>
      <c r="AR54" s="16">
        <v>0.2</v>
      </c>
      <c r="AS54" s="16">
        <v>0.8</v>
      </c>
      <c r="AT54" s="16">
        <v>0</v>
      </c>
      <c r="AU54" s="16">
        <v>0</v>
      </c>
      <c r="AV54" s="8"/>
      <c r="AW54" s="8" t="s">
        <v>44</v>
      </c>
      <c r="AX54" s="8" t="s">
        <v>44</v>
      </c>
      <c r="AY54" s="8"/>
      <c r="AZ54" s="8"/>
      <c r="BA54" s="8"/>
      <c r="BB54" s="8"/>
      <c r="BC54" s="8"/>
      <c r="BD54" s="8"/>
      <c r="BE54" s="8"/>
      <c r="BF54" s="10"/>
      <c r="BG54" s="24" t="s">
        <v>793</v>
      </c>
      <c r="BH54" s="24">
        <v>45.000000000000007</v>
      </c>
      <c r="BI54" s="21">
        <v>0.2678571428571429</v>
      </c>
      <c r="BJ54" s="24">
        <v>9.0000000000000018</v>
      </c>
      <c r="BK54" s="23">
        <v>0.33333333333333331</v>
      </c>
      <c r="BL54" s="23">
        <v>0.70833333333333337</v>
      </c>
      <c r="BM54" s="24" t="s">
        <v>767</v>
      </c>
      <c r="BN54" s="24" t="s">
        <v>767</v>
      </c>
      <c r="BO54" s="24" t="s">
        <v>767</v>
      </c>
      <c r="BP54" s="24" t="s">
        <v>767</v>
      </c>
      <c r="BQ54" s="24" t="s">
        <v>767</v>
      </c>
      <c r="BR54" s="24" t="s">
        <v>767</v>
      </c>
      <c r="BS54" s="10" t="s">
        <v>91</v>
      </c>
      <c r="BT54" s="10" t="s">
        <v>91</v>
      </c>
      <c r="BU54" s="10" t="s">
        <v>91</v>
      </c>
      <c r="BV54" s="10" t="s">
        <v>91</v>
      </c>
      <c r="BW54" s="10" t="s">
        <v>91</v>
      </c>
      <c r="BX54" s="10" t="s">
        <v>91</v>
      </c>
      <c r="BY54" s="10" t="s">
        <v>91</v>
      </c>
      <c r="BZ54" s="10" t="s">
        <v>34</v>
      </c>
      <c r="CA54" s="10" t="s">
        <v>91</v>
      </c>
      <c r="CB54" s="10" t="s">
        <v>34</v>
      </c>
      <c r="CC54" s="11" t="s">
        <v>33</v>
      </c>
      <c r="CD54" s="11" t="s">
        <v>44</v>
      </c>
      <c r="CE54" s="7"/>
      <c r="CF54" s="7" t="s">
        <v>44</v>
      </c>
      <c r="CG54" s="7"/>
      <c r="CH54" s="7" t="s">
        <v>44</v>
      </c>
      <c r="CI54" s="7"/>
      <c r="CJ54" s="7"/>
      <c r="CK54" s="7"/>
      <c r="CL54" s="24" t="s">
        <v>44</v>
      </c>
      <c r="CM54" s="26">
        <v>0</v>
      </c>
      <c r="CN54" s="26">
        <v>0</v>
      </c>
      <c r="CO54" s="26">
        <v>0</v>
      </c>
      <c r="CP54" s="26">
        <v>0</v>
      </c>
      <c r="CQ54" s="26">
        <v>0.1</v>
      </c>
      <c r="CR54" s="26">
        <v>0.1</v>
      </c>
      <c r="CS54" s="26">
        <v>0.8</v>
      </c>
      <c r="CT54" s="26">
        <v>0</v>
      </c>
      <c r="CU54" s="10" t="s">
        <v>33</v>
      </c>
      <c r="CV54" s="27"/>
      <c r="CW54" s="4" t="s">
        <v>33</v>
      </c>
      <c r="CX54" s="4"/>
      <c r="CY54" s="21">
        <v>0</v>
      </c>
      <c r="CZ54" s="5">
        <v>0</v>
      </c>
      <c r="DA54" s="5">
        <v>1</v>
      </c>
      <c r="DB54" s="5">
        <v>0</v>
      </c>
      <c r="DC54" s="5">
        <v>0</v>
      </c>
      <c r="DD54" s="5">
        <v>0</v>
      </c>
      <c r="DE54" s="5">
        <v>0</v>
      </c>
      <c r="DF54" s="5">
        <v>0</v>
      </c>
      <c r="DG54" s="5">
        <v>1</v>
      </c>
      <c r="DH54" s="12">
        <v>1</v>
      </c>
      <c r="DI54" s="12">
        <v>0</v>
      </c>
      <c r="DJ54" s="12">
        <v>1</v>
      </c>
      <c r="DK54" s="12">
        <v>0</v>
      </c>
      <c r="DL54" s="12">
        <v>0</v>
      </c>
      <c r="DM54" s="12">
        <v>0</v>
      </c>
      <c r="DN54" s="12">
        <v>0</v>
      </c>
      <c r="DO54" s="12">
        <v>2</v>
      </c>
      <c r="DP54" s="7" t="s">
        <v>35</v>
      </c>
      <c r="DQ54" s="7" t="s">
        <v>35</v>
      </c>
      <c r="DR54" s="7" t="s">
        <v>34</v>
      </c>
      <c r="DS54" s="7" t="s">
        <v>34</v>
      </c>
      <c r="DT54" s="7" t="s">
        <v>34</v>
      </c>
      <c r="DU54" s="7" t="s">
        <v>34</v>
      </c>
      <c r="DV54" s="7" t="s">
        <v>91</v>
      </c>
      <c r="DW54" s="7" t="s">
        <v>34</v>
      </c>
      <c r="DX54" s="7" t="s">
        <v>34</v>
      </c>
      <c r="DY54" s="7" t="s">
        <v>34</v>
      </c>
      <c r="DZ54" s="7" t="s">
        <v>34</v>
      </c>
      <c r="EA54" s="7" t="s">
        <v>34</v>
      </c>
      <c r="EB54" s="7" t="s">
        <v>34</v>
      </c>
      <c r="EC54" s="6"/>
      <c r="ED54" s="6" t="s">
        <v>44</v>
      </c>
      <c r="EE54" s="6"/>
      <c r="EF54" s="6"/>
      <c r="EG54" s="63"/>
      <c r="EH54" s="64"/>
      <c r="EI54" s="57"/>
    </row>
    <row r="55" spans="1:139" x14ac:dyDescent="0.2">
      <c r="A55" s="57">
        <v>115</v>
      </c>
      <c r="B55" s="3" t="s">
        <v>325</v>
      </c>
      <c r="C55" s="2" t="s">
        <v>325</v>
      </c>
      <c r="D55" s="2" t="s">
        <v>326</v>
      </c>
      <c r="E55" s="2" t="s">
        <v>327</v>
      </c>
      <c r="F55" s="2" t="s">
        <v>328</v>
      </c>
      <c r="G55" s="2" t="s">
        <v>329</v>
      </c>
      <c r="H55" s="2" t="s">
        <v>330</v>
      </c>
      <c r="I55" s="6" t="s">
        <v>564</v>
      </c>
      <c r="J55" s="6" t="s">
        <v>561</v>
      </c>
      <c r="K55" s="6" t="s">
        <v>33</v>
      </c>
      <c r="L55" s="6" t="s">
        <v>33</v>
      </c>
      <c r="M55" s="6" t="s">
        <v>44</v>
      </c>
      <c r="N55" s="158" t="s">
        <v>44</v>
      </c>
      <c r="O55" s="29">
        <v>771</v>
      </c>
      <c r="P55" s="29">
        <v>3807</v>
      </c>
      <c r="Q55" s="29">
        <v>176</v>
      </c>
      <c r="R55" s="30">
        <v>5256</v>
      </c>
      <c r="S55" s="94"/>
      <c r="T55" s="94"/>
      <c r="U55" s="94"/>
      <c r="V55" s="94"/>
      <c r="W55" s="94"/>
      <c r="X55" s="111">
        <v>1</v>
      </c>
      <c r="Y55" s="65">
        <v>0</v>
      </c>
      <c r="Z55" s="65">
        <v>0</v>
      </c>
      <c r="AA55" s="65">
        <v>0</v>
      </c>
      <c r="AB55" s="65">
        <v>1</v>
      </c>
      <c r="AC55" s="65">
        <v>0</v>
      </c>
      <c r="AD55" s="65">
        <v>0</v>
      </c>
      <c r="AE55" s="65">
        <v>0</v>
      </c>
      <c r="AF55" s="65">
        <v>0</v>
      </c>
      <c r="AG55" s="77"/>
      <c r="AH55" s="99"/>
      <c r="AI55" s="100"/>
      <c r="AJ55" s="18">
        <v>16</v>
      </c>
      <c r="AK55" s="18">
        <v>7</v>
      </c>
      <c r="AL55" s="15">
        <f t="shared" si="2"/>
        <v>2.2857142857142856</v>
      </c>
      <c r="AM55" s="19">
        <v>100000</v>
      </c>
      <c r="AN55" s="19">
        <v>200000</v>
      </c>
      <c r="AO55" s="15">
        <v>0.50047249999999999</v>
      </c>
      <c r="AP55" s="18">
        <v>3.5</v>
      </c>
      <c r="AQ55" s="20"/>
      <c r="AR55" s="16">
        <v>0</v>
      </c>
      <c r="AS55" s="16">
        <v>0.5</v>
      </c>
      <c r="AT55" s="16">
        <v>0</v>
      </c>
      <c r="AU55" s="16">
        <v>0.5</v>
      </c>
      <c r="AV55" s="8"/>
      <c r="AW55" s="8"/>
      <c r="AX55" s="8" t="s">
        <v>44</v>
      </c>
      <c r="AY55" s="8"/>
      <c r="AZ55" s="8"/>
      <c r="BA55" s="8"/>
      <c r="BB55" s="8"/>
      <c r="BC55" s="8"/>
      <c r="BD55" s="8"/>
      <c r="BE55" s="8"/>
      <c r="BF55" s="10"/>
      <c r="BG55" s="24" t="s">
        <v>820</v>
      </c>
      <c r="BH55" s="24" t="s">
        <v>767</v>
      </c>
      <c r="BI55" s="21"/>
      <c r="BJ55" s="24" t="s">
        <v>767</v>
      </c>
      <c r="BK55" s="24" t="s">
        <v>767</v>
      </c>
      <c r="BL55" s="24" t="s">
        <v>767</v>
      </c>
      <c r="BM55" s="24" t="s">
        <v>767</v>
      </c>
      <c r="BN55" s="24" t="s">
        <v>767</v>
      </c>
      <c r="BO55" s="24" t="s">
        <v>767</v>
      </c>
      <c r="BP55" s="24" t="s">
        <v>767</v>
      </c>
      <c r="BQ55" s="24" t="s">
        <v>767</v>
      </c>
      <c r="BR55" s="24" t="s">
        <v>767</v>
      </c>
      <c r="BS55" s="10" t="s">
        <v>91</v>
      </c>
      <c r="BT55" s="10" t="s">
        <v>91</v>
      </c>
      <c r="BU55" s="10" t="s">
        <v>91</v>
      </c>
      <c r="BV55" s="10" t="s">
        <v>91</v>
      </c>
      <c r="BW55" s="10" t="s">
        <v>91</v>
      </c>
      <c r="BX55" s="10" t="s">
        <v>91</v>
      </c>
      <c r="BY55" s="10" t="s">
        <v>91</v>
      </c>
      <c r="BZ55" s="10" t="s">
        <v>91</v>
      </c>
      <c r="CA55" s="10" t="s">
        <v>91</v>
      </c>
      <c r="CB55" s="10" t="s">
        <v>34</v>
      </c>
      <c r="CC55" s="11" t="s">
        <v>91</v>
      </c>
      <c r="CD55" s="11" t="s">
        <v>91</v>
      </c>
      <c r="CE55" s="71"/>
      <c r="CF55" s="71"/>
      <c r="CG55" s="71"/>
      <c r="CH55" s="71"/>
      <c r="CI55" s="71"/>
      <c r="CJ55" s="71"/>
      <c r="CK55" s="71"/>
      <c r="CL55" s="67"/>
      <c r="CM55" s="72"/>
      <c r="CN55" s="72"/>
      <c r="CO55" s="72"/>
      <c r="CP55" s="72"/>
      <c r="CQ55" s="72"/>
      <c r="CR55" s="72"/>
      <c r="CS55" s="72"/>
      <c r="CT55" s="72"/>
      <c r="CU55" s="69"/>
      <c r="CV55" s="73"/>
      <c r="CW55" s="4" t="s">
        <v>33</v>
      </c>
      <c r="CX55" s="4"/>
      <c r="CY55" s="21">
        <v>0</v>
      </c>
      <c r="CZ55" s="5">
        <v>0</v>
      </c>
      <c r="DA55" s="5">
        <v>0</v>
      </c>
      <c r="DB55" s="5">
        <v>1</v>
      </c>
      <c r="DC55" s="5">
        <v>0</v>
      </c>
      <c r="DD55" s="5">
        <v>0</v>
      </c>
      <c r="DE55" s="5">
        <v>0</v>
      </c>
      <c r="DF55" s="5">
        <v>0</v>
      </c>
      <c r="DG55" s="5">
        <v>1</v>
      </c>
      <c r="DH55" s="12">
        <v>0</v>
      </c>
      <c r="DI55" s="12">
        <v>0</v>
      </c>
      <c r="DJ55" s="12">
        <v>0</v>
      </c>
      <c r="DK55" s="12">
        <v>0</v>
      </c>
      <c r="DL55" s="12">
        <v>0</v>
      </c>
      <c r="DM55" s="12">
        <v>0</v>
      </c>
      <c r="DN55" s="12">
        <v>0</v>
      </c>
      <c r="DO55" s="12">
        <v>0</v>
      </c>
      <c r="DP55" s="7" t="s">
        <v>35</v>
      </c>
      <c r="DQ55" s="7" t="s">
        <v>91</v>
      </c>
      <c r="DR55" s="7" t="s">
        <v>34</v>
      </c>
      <c r="DS55" s="7" t="s">
        <v>34</v>
      </c>
      <c r="DT55" s="7" t="s">
        <v>34</v>
      </c>
      <c r="DU55" s="7" t="s">
        <v>34</v>
      </c>
      <c r="DV55" s="7" t="s">
        <v>34</v>
      </c>
      <c r="DW55" s="7" t="s">
        <v>34</v>
      </c>
      <c r="DX55" s="7" t="s">
        <v>34</v>
      </c>
      <c r="DY55" s="7" t="s">
        <v>34</v>
      </c>
      <c r="DZ55" s="7" t="s">
        <v>34</v>
      </c>
      <c r="EA55" s="7" t="s">
        <v>34</v>
      </c>
      <c r="EB55" s="7" t="s">
        <v>34</v>
      </c>
      <c r="EC55" s="6"/>
      <c r="ED55" s="6"/>
      <c r="EE55" s="6"/>
      <c r="EF55" s="6" t="s">
        <v>727</v>
      </c>
      <c r="EG55" s="63" t="s">
        <v>954</v>
      </c>
      <c r="EH55" s="64" t="s">
        <v>955</v>
      </c>
      <c r="EI55" s="57"/>
    </row>
    <row r="56" spans="1:139" x14ac:dyDescent="0.2">
      <c r="A56" s="57">
        <v>118</v>
      </c>
      <c r="B56" s="3" t="s">
        <v>627</v>
      </c>
      <c r="C56" s="80"/>
      <c r="D56" s="80"/>
      <c r="E56" s="80"/>
      <c r="F56" s="80"/>
      <c r="G56" s="80"/>
      <c r="H56" s="80"/>
      <c r="I56" s="6" t="s">
        <v>564</v>
      </c>
      <c r="J56" s="6" t="s">
        <v>561</v>
      </c>
      <c r="K56" s="6" t="s">
        <v>33</v>
      </c>
      <c r="L56" s="6" t="s">
        <v>33</v>
      </c>
      <c r="M56" s="6" t="s">
        <v>44</v>
      </c>
      <c r="N56" s="158" t="s">
        <v>33</v>
      </c>
      <c r="O56" s="29">
        <v>32905</v>
      </c>
      <c r="P56" s="29">
        <v>151935</v>
      </c>
      <c r="Q56" s="29">
        <v>8035</v>
      </c>
      <c r="R56" s="30">
        <v>337494</v>
      </c>
      <c r="S56" s="94"/>
      <c r="T56" s="94"/>
      <c r="U56" s="94"/>
      <c r="V56" s="94"/>
      <c r="W56" s="94"/>
      <c r="X56" s="111">
        <v>11</v>
      </c>
      <c r="Y56" s="65">
        <v>0.1111111111111111</v>
      </c>
      <c r="Z56" s="65">
        <v>0</v>
      </c>
      <c r="AA56" s="65">
        <v>0.88888888888888884</v>
      </c>
      <c r="AB56" s="65">
        <v>0</v>
      </c>
      <c r="AC56" s="65">
        <v>0</v>
      </c>
      <c r="AD56" s="65">
        <v>0</v>
      </c>
      <c r="AE56" s="65">
        <v>0</v>
      </c>
      <c r="AF56" s="65">
        <v>0</v>
      </c>
      <c r="AG56" s="6">
        <v>3</v>
      </c>
      <c r="AH56" s="16">
        <v>0.27272727272727271</v>
      </c>
      <c r="AI56" s="17">
        <v>2</v>
      </c>
      <c r="AJ56" s="18">
        <v>9</v>
      </c>
      <c r="AK56" s="18">
        <v>4.4444444444444446</v>
      </c>
      <c r="AL56" s="15">
        <f t="shared" si="2"/>
        <v>2.0249999999999999</v>
      </c>
      <c r="AM56" s="19">
        <v>120000</v>
      </c>
      <c r="AN56" s="19">
        <v>122000</v>
      </c>
      <c r="AO56" s="15">
        <v>0.98145892561983472</v>
      </c>
      <c r="AP56" s="18">
        <v>4</v>
      </c>
      <c r="AQ56" s="20">
        <v>20.142857142857142</v>
      </c>
      <c r="AR56" s="16">
        <v>0.54545454545454541</v>
      </c>
      <c r="AS56" s="16">
        <v>0.45454545454545453</v>
      </c>
      <c r="AT56" s="16">
        <v>0</v>
      </c>
      <c r="AU56" s="16">
        <v>0</v>
      </c>
      <c r="AV56" s="66"/>
      <c r="AW56" s="66"/>
      <c r="AX56" s="66"/>
      <c r="AY56" s="66"/>
      <c r="AZ56" s="66"/>
      <c r="BA56" s="66"/>
      <c r="BB56" s="66"/>
      <c r="BC56" s="66"/>
      <c r="BD56" s="66"/>
      <c r="BE56" s="66"/>
      <c r="BF56" s="69"/>
      <c r="BG56" s="67"/>
      <c r="BH56" s="67"/>
      <c r="BI56" s="68"/>
      <c r="BJ56" s="67"/>
      <c r="BK56" s="67"/>
      <c r="BL56" s="67"/>
      <c r="BM56" s="67"/>
      <c r="BN56" s="67"/>
      <c r="BO56" s="67"/>
      <c r="BP56" s="67"/>
      <c r="BQ56" s="67"/>
      <c r="BR56" s="67"/>
      <c r="BS56" s="69"/>
      <c r="BT56" s="69"/>
      <c r="BU56" s="69"/>
      <c r="BV56" s="69"/>
      <c r="BW56" s="69"/>
      <c r="BX56" s="69"/>
      <c r="BY56" s="69"/>
      <c r="BZ56" s="69"/>
      <c r="CA56" s="69"/>
      <c r="CB56" s="69"/>
      <c r="CC56" s="70"/>
      <c r="CD56" s="70"/>
      <c r="CE56" s="71"/>
      <c r="CF56" s="71"/>
      <c r="CG56" s="71"/>
      <c r="CH56" s="71"/>
      <c r="CI56" s="71"/>
      <c r="CJ56" s="71"/>
      <c r="CK56" s="71"/>
      <c r="CL56" s="67"/>
      <c r="CM56" s="72"/>
      <c r="CN56" s="72"/>
      <c r="CO56" s="72"/>
      <c r="CP56" s="72"/>
      <c r="CQ56" s="72"/>
      <c r="CR56" s="72"/>
      <c r="CS56" s="72"/>
      <c r="CT56" s="72"/>
      <c r="CU56" s="69"/>
      <c r="CV56" s="73"/>
      <c r="CW56" s="74"/>
      <c r="CX56" s="74"/>
      <c r="CY56" s="67"/>
      <c r="CZ56" s="75"/>
      <c r="DA56" s="75"/>
      <c r="DB56" s="75"/>
      <c r="DC56" s="75"/>
      <c r="DD56" s="75"/>
      <c r="DE56" s="75"/>
      <c r="DF56" s="75"/>
      <c r="DG56" s="75"/>
      <c r="DH56" s="76"/>
      <c r="DI56" s="76"/>
      <c r="DJ56" s="76"/>
      <c r="DK56" s="76"/>
      <c r="DL56" s="76"/>
      <c r="DM56" s="76"/>
      <c r="DN56" s="76"/>
      <c r="DO56" s="76"/>
      <c r="DP56" s="71"/>
      <c r="DQ56" s="71"/>
      <c r="DR56" s="71"/>
      <c r="DS56" s="71"/>
      <c r="DT56" s="71"/>
      <c r="DU56" s="71"/>
      <c r="DV56" s="71"/>
      <c r="DW56" s="71"/>
      <c r="DX56" s="71"/>
      <c r="DY56" s="71"/>
      <c r="DZ56" s="71"/>
      <c r="EA56" s="71"/>
      <c r="EB56" s="71"/>
      <c r="EC56" s="77"/>
      <c r="ED56" s="77"/>
      <c r="EE56" s="77"/>
      <c r="EF56" s="77"/>
      <c r="EG56" s="78"/>
      <c r="EH56" s="79"/>
      <c r="EI56" s="57"/>
    </row>
    <row r="57" spans="1:139" x14ac:dyDescent="0.2">
      <c r="A57" s="57">
        <v>119</v>
      </c>
      <c r="B57" s="3" t="s">
        <v>628</v>
      </c>
      <c r="C57" s="80"/>
      <c r="D57" s="80"/>
      <c r="E57" s="80"/>
      <c r="F57" s="80"/>
      <c r="G57" s="80"/>
      <c r="H57" s="80"/>
      <c r="I57" s="6" t="s">
        <v>564</v>
      </c>
      <c r="J57" s="6" t="s">
        <v>561</v>
      </c>
      <c r="K57" s="6" t="s">
        <v>33</v>
      </c>
      <c r="L57" s="6" t="s">
        <v>33</v>
      </c>
      <c r="M57" s="6" t="s">
        <v>44</v>
      </c>
      <c r="N57" s="158" t="s">
        <v>33</v>
      </c>
      <c r="O57" s="29">
        <v>371</v>
      </c>
      <c r="P57" s="29">
        <v>843</v>
      </c>
      <c r="Q57" s="29">
        <v>66</v>
      </c>
      <c r="R57" s="30">
        <v>1284</v>
      </c>
      <c r="S57" s="94"/>
      <c r="T57" s="94"/>
      <c r="U57" s="94"/>
      <c r="V57" s="94"/>
      <c r="W57" s="94"/>
      <c r="X57" s="111">
        <v>1</v>
      </c>
      <c r="Y57" s="65">
        <v>0</v>
      </c>
      <c r="Z57" s="65">
        <v>0</v>
      </c>
      <c r="AA57" s="65">
        <v>1</v>
      </c>
      <c r="AB57" s="65">
        <v>0</v>
      </c>
      <c r="AC57" s="65">
        <v>0</v>
      </c>
      <c r="AD57" s="65">
        <v>0</v>
      </c>
      <c r="AE57" s="65">
        <v>0</v>
      </c>
      <c r="AF57" s="65">
        <v>0</v>
      </c>
      <c r="AG57" s="6">
        <v>1</v>
      </c>
      <c r="AH57" s="16">
        <v>1</v>
      </c>
      <c r="AI57" s="17">
        <v>2</v>
      </c>
      <c r="AJ57" s="18">
        <v>19</v>
      </c>
      <c r="AK57" s="18">
        <v>5</v>
      </c>
      <c r="AL57" s="15">
        <f t="shared" si="2"/>
        <v>3.8</v>
      </c>
      <c r="AM57" s="19">
        <v>19000</v>
      </c>
      <c r="AN57" s="19">
        <v>150000</v>
      </c>
      <c r="AO57" s="15">
        <v>0.12452000000000001</v>
      </c>
      <c r="AP57" s="18">
        <v>1</v>
      </c>
      <c r="AQ57" s="104"/>
      <c r="AR57" s="16">
        <v>0</v>
      </c>
      <c r="AS57" s="16">
        <v>1</v>
      </c>
      <c r="AT57" s="16">
        <v>0</v>
      </c>
      <c r="AU57" s="16">
        <v>0</v>
      </c>
      <c r="AV57" s="66"/>
      <c r="AW57" s="66"/>
      <c r="AX57" s="66"/>
      <c r="AY57" s="66"/>
      <c r="AZ57" s="66"/>
      <c r="BA57" s="66"/>
      <c r="BB57" s="66"/>
      <c r="BC57" s="66"/>
      <c r="BD57" s="66"/>
      <c r="BE57" s="66"/>
      <c r="BF57" s="69"/>
      <c r="BG57" s="67"/>
      <c r="BH57" s="67"/>
      <c r="BI57" s="68"/>
      <c r="BJ57" s="67"/>
      <c r="BK57" s="67"/>
      <c r="BL57" s="67"/>
      <c r="BM57" s="67"/>
      <c r="BN57" s="67"/>
      <c r="BO57" s="67"/>
      <c r="BP57" s="67"/>
      <c r="BQ57" s="67"/>
      <c r="BR57" s="67"/>
      <c r="BS57" s="69"/>
      <c r="BT57" s="69"/>
      <c r="BU57" s="69"/>
      <c r="BV57" s="69"/>
      <c r="BW57" s="69"/>
      <c r="BX57" s="69"/>
      <c r="BY57" s="69"/>
      <c r="BZ57" s="69"/>
      <c r="CA57" s="69"/>
      <c r="CB57" s="69"/>
      <c r="CC57" s="70"/>
      <c r="CD57" s="70"/>
      <c r="CE57" s="71"/>
      <c r="CF57" s="71"/>
      <c r="CG57" s="71"/>
      <c r="CH57" s="71"/>
      <c r="CI57" s="71"/>
      <c r="CJ57" s="71"/>
      <c r="CK57" s="71"/>
      <c r="CL57" s="67"/>
      <c r="CM57" s="72"/>
      <c r="CN57" s="72"/>
      <c r="CO57" s="72"/>
      <c r="CP57" s="72"/>
      <c r="CQ57" s="72"/>
      <c r="CR57" s="72"/>
      <c r="CS57" s="72"/>
      <c r="CT57" s="72"/>
      <c r="CU57" s="69"/>
      <c r="CV57" s="73"/>
      <c r="CW57" s="74"/>
      <c r="CX57" s="74"/>
      <c r="CY57" s="67"/>
      <c r="CZ57" s="75"/>
      <c r="DA57" s="75"/>
      <c r="DB57" s="75"/>
      <c r="DC57" s="75"/>
      <c r="DD57" s="75"/>
      <c r="DE57" s="75"/>
      <c r="DF57" s="75"/>
      <c r="DG57" s="75"/>
      <c r="DH57" s="76"/>
      <c r="DI57" s="76"/>
      <c r="DJ57" s="76"/>
      <c r="DK57" s="76"/>
      <c r="DL57" s="76"/>
      <c r="DM57" s="76"/>
      <c r="DN57" s="76"/>
      <c r="DO57" s="76"/>
      <c r="DP57" s="71"/>
      <c r="DQ57" s="71"/>
      <c r="DR57" s="71"/>
      <c r="DS57" s="71"/>
      <c r="DT57" s="71"/>
      <c r="DU57" s="71"/>
      <c r="DV57" s="71"/>
      <c r="DW57" s="71"/>
      <c r="DX57" s="71"/>
      <c r="DY57" s="71"/>
      <c r="DZ57" s="71"/>
      <c r="EA57" s="71"/>
      <c r="EB57" s="71"/>
      <c r="EC57" s="77"/>
      <c r="ED57" s="77"/>
      <c r="EE57" s="77"/>
      <c r="EF57" s="77"/>
      <c r="EG57" s="78"/>
      <c r="EH57" s="79"/>
      <c r="EI57" s="57"/>
    </row>
    <row r="58" spans="1:139" x14ac:dyDescent="0.2">
      <c r="A58" s="57">
        <v>120</v>
      </c>
      <c r="B58" s="3" t="s">
        <v>629</v>
      </c>
      <c r="C58" s="80"/>
      <c r="D58" s="80"/>
      <c r="E58" s="80"/>
      <c r="F58" s="80"/>
      <c r="G58" s="80"/>
      <c r="H58" s="80"/>
      <c r="I58" s="6" t="s">
        <v>564</v>
      </c>
      <c r="J58" s="6" t="s">
        <v>561</v>
      </c>
      <c r="K58" s="6" t="s">
        <v>33</v>
      </c>
      <c r="L58" s="6" t="s">
        <v>33</v>
      </c>
      <c r="M58" s="6" t="s">
        <v>44</v>
      </c>
      <c r="N58" s="158" t="s">
        <v>33</v>
      </c>
      <c r="O58" s="29">
        <v>860</v>
      </c>
      <c r="P58" s="29">
        <v>1541</v>
      </c>
      <c r="Q58" s="29">
        <v>146</v>
      </c>
      <c r="R58" s="30">
        <v>2682</v>
      </c>
      <c r="S58" s="94"/>
      <c r="T58" s="94"/>
      <c r="U58" s="94"/>
      <c r="V58" s="94"/>
      <c r="W58" s="94"/>
      <c r="X58" s="111">
        <v>1</v>
      </c>
      <c r="Y58" s="65">
        <v>0</v>
      </c>
      <c r="Z58" s="65">
        <v>0</v>
      </c>
      <c r="AA58" s="65">
        <v>1</v>
      </c>
      <c r="AB58" s="65">
        <v>0</v>
      </c>
      <c r="AC58" s="65">
        <v>0</v>
      </c>
      <c r="AD58" s="65">
        <v>0</v>
      </c>
      <c r="AE58" s="65">
        <v>0</v>
      </c>
      <c r="AF58" s="65">
        <v>0</v>
      </c>
      <c r="AG58" s="6">
        <v>1</v>
      </c>
      <c r="AH58" s="16">
        <v>1</v>
      </c>
      <c r="AI58" s="17">
        <v>2</v>
      </c>
      <c r="AJ58" s="18">
        <v>12</v>
      </c>
      <c r="AK58" s="18">
        <v>5</v>
      </c>
      <c r="AL58" s="15">
        <f t="shared" si="2"/>
        <v>2.4</v>
      </c>
      <c r="AM58" s="19">
        <v>20000</v>
      </c>
      <c r="AN58" s="19">
        <v>150000</v>
      </c>
      <c r="AO58" s="15">
        <v>0.13066</v>
      </c>
      <c r="AP58" s="18">
        <v>3</v>
      </c>
      <c r="AQ58" s="20">
        <v>23</v>
      </c>
      <c r="AR58" s="16">
        <v>0</v>
      </c>
      <c r="AS58" s="16">
        <v>1</v>
      </c>
      <c r="AT58" s="16">
        <v>0</v>
      </c>
      <c r="AU58" s="16">
        <v>0</v>
      </c>
      <c r="AV58" s="66"/>
      <c r="AW58" s="66"/>
      <c r="AX58" s="66"/>
      <c r="AY58" s="66"/>
      <c r="AZ58" s="66"/>
      <c r="BA58" s="66"/>
      <c r="BB58" s="66"/>
      <c r="BC58" s="66"/>
      <c r="BD58" s="66"/>
      <c r="BE58" s="66"/>
      <c r="BF58" s="69"/>
      <c r="BG58" s="67"/>
      <c r="BH58" s="67"/>
      <c r="BI58" s="68"/>
      <c r="BJ58" s="67"/>
      <c r="BK58" s="67"/>
      <c r="BL58" s="67"/>
      <c r="BM58" s="67"/>
      <c r="BN58" s="67"/>
      <c r="BO58" s="67"/>
      <c r="BP58" s="67"/>
      <c r="BQ58" s="67"/>
      <c r="BR58" s="67"/>
      <c r="BS58" s="69"/>
      <c r="BT58" s="69"/>
      <c r="BU58" s="69"/>
      <c r="BV58" s="69"/>
      <c r="BW58" s="69"/>
      <c r="BX58" s="69"/>
      <c r="BY58" s="69"/>
      <c r="BZ58" s="69"/>
      <c r="CA58" s="69"/>
      <c r="CB58" s="69"/>
      <c r="CC58" s="70"/>
      <c r="CD58" s="70"/>
      <c r="CE58" s="71"/>
      <c r="CF58" s="71"/>
      <c r="CG58" s="71"/>
      <c r="CH58" s="71"/>
      <c r="CI58" s="71"/>
      <c r="CJ58" s="71"/>
      <c r="CK58" s="71"/>
      <c r="CL58" s="67"/>
      <c r="CM58" s="72"/>
      <c r="CN58" s="72"/>
      <c r="CO58" s="72"/>
      <c r="CP58" s="72"/>
      <c r="CQ58" s="72"/>
      <c r="CR58" s="72"/>
      <c r="CS58" s="72"/>
      <c r="CT58" s="72"/>
      <c r="CU58" s="69"/>
      <c r="CV58" s="73"/>
      <c r="CW58" s="74"/>
      <c r="CX58" s="74"/>
      <c r="CY58" s="67"/>
      <c r="CZ58" s="75"/>
      <c r="DA58" s="75"/>
      <c r="DB58" s="75"/>
      <c r="DC58" s="75"/>
      <c r="DD58" s="75"/>
      <c r="DE58" s="75"/>
      <c r="DF58" s="75"/>
      <c r="DG58" s="75"/>
      <c r="DH58" s="76"/>
      <c r="DI58" s="76"/>
      <c r="DJ58" s="76"/>
      <c r="DK58" s="76"/>
      <c r="DL58" s="76"/>
      <c r="DM58" s="76"/>
      <c r="DN58" s="76"/>
      <c r="DO58" s="76"/>
      <c r="DP58" s="71"/>
      <c r="DQ58" s="71"/>
      <c r="DR58" s="71"/>
      <c r="DS58" s="71"/>
      <c r="DT58" s="71"/>
      <c r="DU58" s="71"/>
      <c r="DV58" s="71"/>
      <c r="DW58" s="71"/>
      <c r="DX58" s="71"/>
      <c r="DY58" s="71"/>
      <c r="DZ58" s="71"/>
      <c r="EA58" s="71"/>
      <c r="EB58" s="71"/>
      <c r="EC58" s="77"/>
      <c r="ED58" s="77"/>
      <c r="EE58" s="77"/>
      <c r="EF58" s="77"/>
      <c r="EG58" s="78"/>
      <c r="EH58" s="79"/>
      <c r="EI58" s="57"/>
    </row>
    <row r="59" spans="1:139" x14ac:dyDescent="0.2">
      <c r="A59" s="57">
        <v>121</v>
      </c>
      <c r="B59" s="3" t="s">
        <v>630</v>
      </c>
      <c r="C59" s="80"/>
      <c r="D59" s="80"/>
      <c r="E59" s="80"/>
      <c r="F59" s="80"/>
      <c r="G59" s="80"/>
      <c r="H59" s="80"/>
      <c r="I59" s="6" t="s">
        <v>564</v>
      </c>
      <c r="J59" s="6" t="s">
        <v>561</v>
      </c>
      <c r="K59" s="6" t="s">
        <v>33</v>
      </c>
      <c r="L59" s="6" t="s">
        <v>33</v>
      </c>
      <c r="M59" s="6" t="s">
        <v>44</v>
      </c>
      <c r="N59" s="158" t="s">
        <v>33</v>
      </c>
      <c r="O59" s="29">
        <v>10284</v>
      </c>
      <c r="P59" s="29">
        <v>47563</v>
      </c>
      <c r="Q59" s="29">
        <v>8280</v>
      </c>
      <c r="R59" s="30">
        <v>74011</v>
      </c>
      <c r="S59" s="94"/>
      <c r="T59" s="94"/>
      <c r="U59" s="94"/>
      <c r="V59" s="94"/>
      <c r="W59" s="94"/>
      <c r="X59" s="111">
        <v>4</v>
      </c>
      <c r="Y59" s="65">
        <v>0.25</v>
      </c>
      <c r="Z59" s="65">
        <v>0</v>
      </c>
      <c r="AA59" s="65">
        <v>0.75</v>
      </c>
      <c r="AB59" s="65">
        <v>0</v>
      </c>
      <c r="AC59" s="65">
        <v>0</v>
      </c>
      <c r="AD59" s="65">
        <v>0</v>
      </c>
      <c r="AE59" s="65">
        <v>0</v>
      </c>
      <c r="AF59" s="65">
        <v>0</v>
      </c>
      <c r="AG59" s="6">
        <v>4</v>
      </c>
      <c r="AH59" s="16">
        <v>1</v>
      </c>
      <c r="AI59" s="17">
        <v>2</v>
      </c>
      <c r="AJ59" s="18">
        <v>5</v>
      </c>
      <c r="AK59" s="18">
        <v>4.25</v>
      </c>
      <c r="AL59" s="15">
        <f t="shared" si="2"/>
        <v>1.1764705882352942</v>
      </c>
      <c r="AM59" s="19">
        <v>43000</v>
      </c>
      <c r="AN59" s="19">
        <v>113000</v>
      </c>
      <c r="AO59" s="15">
        <v>0.38640000000000002</v>
      </c>
      <c r="AP59" s="18">
        <v>3.5</v>
      </c>
      <c r="AQ59" s="20">
        <v>8</v>
      </c>
      <c r="AR59" s="16">
        <v>0</v>
      </c>
      <c r="AS59" s="16">
        <v>1</v>
      </c>
      <c r="AT59" s="16">
        <v>0</v>
      </c>
      <c r="AU59" s="16">
        <v>0</v>
      </c>
      <c r="AV59" s="66"/>
      <c r="AW59" s="66"/>
      <c r="AX59" s="66"/>
      <c r="AY59" s="66"/>
      <c r="AZ59" s="66"/>
      <c r="BA59" s="66"/>
      <c r="BB59" s="66"/>
      <c r="BC59" s="66"/>
      <c r="BD59" s="66"/>
      <c r="BE59" s="66"/>
      <c r="BF59" s="69"/>
      <c r="BG59" s="67"/>
      <c r="BH59" s="67"/>
      <c r="BI59" s="68"/>
      <c r="BJ59" s="67"/>
      <c r="BK59" s="67"/>
      <c r="BL59" s="67"/>
      <c r="BM59" s="67"/>
      <c r="BN59" s="67"/>
      <c r="BO59" s="67"/>
      <c r="BP59" s="67"/>
      <c r="BQ59" s="67"/>
      <c r="BR59" s="67"/>
      <c r="BS59" s="69"/>
      <c r="BT59" s="69"/>
      <c r="BU59" s="69"/>
      <c r="BV59" s="69"/>
      <c r="BW59" s="69"/>
      <c r="BX59" s="69"/>
      <c r="BY59" s="69"/>
      <c r="BZ59" s="69"/>
      <c r="CA59" s="69"/>
      <c r="CB59" s="69"/>
      <c r="CC59" s="70"/>
      <c r="CD59" s="70"/>
      <c r="CE59" s="71"/>
      <c r="CF59" s="71"/>
      <c r="CG59" s="71"/>
      <c r="CH59" s="71"/>
      <c r="CI59" s="71"/>
      <c r="CJ59" s="71"/>
      <c r="CK59" s="71"/>
      <c r="CL59" s="67"/>
      <c r="CM59" s="72"/>
      <c r="CN59" s="72"/>
      <c r="CO59" s="72"/>
      <c r="CP59" s="72"/>
      <c r="CQ59" s="72"/>
      <c r="CR59" s="72"/>
      <c r="CS59" s="72"/>
      <c r="CT59" s="72"/>
      <c r="CU59" s="69"/>
      <c r="CV59" s="73"/>
      <c r="CW59" s="74"/>
      <c r="CX59" s="74"/>
      <c r="CY59" s="67"/>
      <c r="CZ59" s="75"/>
      <c r="DA59" s="75"/>
      <c r="DB59" s="75"/>
      <c r="DC59" s="75"/>
      <c r="DD59" s="75"/>
      <c r="DE59" s="75"/>
      <c r="DF59" s="75"/>
      <c r="DG59" s="75"/>
      <c r="DH59" s="76"/>
      <c r="DI59" s="76"/>
      <c r="DJ59" s="76"/>
      <c r="DK59" s="76"/>
      <c r="DL59" s="76"/>
      <c r="DM59" s="76"/>
      <c r="DN59" s="76"/>
      <c r="DO59" s="76"/>
      <c r="DP59" s="71"/>
      <c r="DQ59" s="71"/>
      <c r="DR59" s="71"/>
      <c r="DS59" s="71"/>
      <c r="DT59" s="71"/>
      <c r="DU59" s="71"/>
      <c r="DV59" s="71"/>
      <c r="DW59" s="71"/>
      <c r="DX59" s="71"/>
      <c r="DY59" s="71"/>
      <c r="DZ59" s="71"/>
      <c r="EA59" s="71"/>
      <c r="EB59" s="71"/>
      <c r="EC59" s="77"/>
      <c r="ED59" s="77"/>
      <c r="EE59" s="77"/>
      <c r="EF59" s="77"/>
      <c r="EG59" s="78"/>
      <c r="EH59" s="79"/>
      <c r="EI59" s="57"/>
    </row>
    <row r="60" spans="1:139" x14ac:dyDescent="0.2">
      <c r="A60" s="57">
        <v>122</v>
      </c>
      <c r="B60" s="3" t="s">
        <v>632</v>
      </c>
      <c r="C60" s="80"/>
      <c r="D60" s="80"/>
      <c r="E60" s="80"/>
      <c r="F60" s="80"/>
      <c r="G60" s="80"/>
      <c r="H60" s="80"/>
      <c r="I60" s="6" t="s">
        <v>564</v>
      </c>
      <c r="J60" s="6" t="s">
        <v>561</v>
      </c>
      <c r="K60" s="6" t="s">
        <v>33</v>
      </c>
      <c r="L60" s="6" t="s">
        <v>33</v>
      </c>
      <c r="M60" s="6" t="s">
        <v>44</v>
      </c>
      <c r="N60" s="158" t="s">
        <v>33</v>
      </c>
      <c r="O60" s="29">
        <v>617</v>
      </c>
      <c r="P60" s="29">
        <v>4100</v>
      </c>
      <c r="Q60" s="29">
        <v>200</v>
      </c>
      <c r="R60" s="30">
        <v>11314</v>
      </c>
      <c r="S60" s="94"/>
      <c r="T60" s="94"/>
      <c r="U60" s="94"/>
      <c r="V60" s="94"/>
      <c r="W60" s="94"/>
      <c r="X60" s="111">
        <v>0</v>
      </c>
      <c r="Y60" s="65">
        <v>0</v>
      </c>
      <c r="Z60" s="65">
        <v>0</v>
      </c>
      <c r="AA60" s="65">
        <v>1</v>
      </c>
      <c r="AB60" s="65">
        <v>0</v>
      </c>
      <c r="AC60" s="65">
        <v>0</v>
      </c>
      <c r="AD60" s="65">
        <v>0</v>
      </c>
      <c r="AE60" s="65">
        <v>0</v>
      </c>
      <c r="AF60" s="65">
        <v>0</v>
      </c>
      <c r="AG60" s="77"/>
      <c r="AH60" s="99"/>
      <c r="AI60" s="100"/>
      <c r="AJ60" s="18">
        <v>13.5</v>
      </c>
      <c r="AK60" s="18">
        <v>4</v>
      </c>
      <c r="AL60" s="15">
        <f t="shared" si="2"/>
        <v>3.375</v>
      </c>
      <c r="AM60" s="19">
        <v>57000</v>
      </c>
      <c r="AN60" s="19">
        <v>100000</v>
      </c>
      <c r="AO60" s="15">
        <v>0.57480500000000001</v>
      </c>
      <c r="AP60" s="18">
        <v>3.5</v>
      </c>
      <c r="AQ60" s="104"/>
      <c r="AR60" s="16">
        <v>0</v>
      </c>
      <c r="AS60" s="16">
        <v>1</v>
      </c>
      <c r="AT60" s="16">
        <v>0</v>
      </c>
      <c r="AU60" s="16">
        <v>0</v>
      </c>
      <c r="AV60" s="66"/>
      <c r="AW60" s="66"/>
      <c r="AX60" s="66"/>
      <c r="AY60" s="66"/>
      <c r="AZ60" s="66"/>
      <c r="BA60" s="66"/>
      <c r="BB60" s="66"/>
      <c r="BC60" s="66"/>
      <c r="BD60" s="66"/>
      <c r="BE60" s="66"/>
      <c r="BF60" s="69"/>
      <c r="BG60" s="67"/>
      <c r="BH60" s="67"/>
      <c r="BI60" s="68"/>
      <c r="BJ60" s="67"/>
      <c r="BK60" s="67"/>
      <c r="BL60" s="67"/>
      <c r="BM60" s="67"/>
      <c r="BN60" s="67"/>
      <c r="BO60" s="67"/>
      <c r="BP60" s="67"/>
      <c r="BQ60" s="67"/>
      <c r="BR60" s="67"/>
      <c r="BS60" s="69"/>
      <c r="BT60" s="69"/>
      <c r="BU60" s="69"/>
      <c r="BV60" s="69"/>
      <c r="BW60" s="69"/>
      <c r="BX60" s="69"/>
      <c r="BY60" s="69"/>
      <c r="BZ60" s="69"/>
      <c r="CA60" s="69"/>
      <c r="CB60" s="69"/>
      <c r="CC60" s="70"/>
      <c r="CD60" s="70"/>
      <c r="CE60" s="71"/>
      <c r="CF60" s="71"/>
      <c r="CG60" s="71"/>
      <c r="CH60" s="71"/>
      <c r="CI60" s="71"/>
      <c r="CJ60" s="71"/>
      <c r="CK60" s="71"/>
      <c r="CL60" s="67"/>
      <c r="CM60" s="72"/>
      <c r="CN60" s="72"/>
      <c r="CO60" s="72"/>
      <c r="CP60" s="72"/>
      <c r="CQ60" s="72"/>
      <c r="CR60" s="72"/>
      <c r="CS60" s="72"/>
      <c r="CT60" s="72"/>
      <c r="CU60" s="69"/>
      <c r="CV60" s="73"/>
      <c r="CW60" s="74"/>
      <c r="CX60" s="74"/>
      <c r="CY60" s="67"/>
      <c r="CZ60" s="75"/>
      <c r="DA60" s="75"/>
      <c r="DB60" s="75"/>
      <c r="DC60" s="75"/>
      <c r="DD60" s="75"/>
      <c r="DE60" s="75"/>
      <c r="DF60" s="75"/>
      <c r="DG60" s="75"/>
      <c r="DH60" s="76"/>
      <c r="DI60" s="76"/>
      <c r="DJ60" s="76"/>
      <c r="DK60" s="76"/>
      <c r="DL60" s="76"/>
      <c r="DM60" s="76"/>
      <c r="DN60" s="76"/>
      <c r="DO60" s="76"/>
      <c r="DP60" s="71"/>
      <c r="DQ60" s="71"/>
      <c r="DR60" s="71"/>
      <c r="DS60" s="71"/>
      <c r="DT60" s="71"/>
      <c r="DU60" s="71"/>
      <c r="DV60" s="71"/>
      <c r="DW60" s="71"/>
      <c r="DX60" s="71"/>
      <c r="DY60" s="71"/>
      <c r="DZ60" s="71"/>
      <c r="EA60" s="71"/>
      <c r="EB60" s="71"/>
      <c r="EC60" s="77"/>
      <c r="ED60" s="77"/>
      <c r="EE60" s="77"/>
      <c r="EF60" s="77"/>
      <c r="EG60" s="78"/>
      <c r="EH60" s="79"/>
      <c r="EI60" s="57"/>
    </row>
    <row r="61" spans="1:139" x14ac:dyDescent="0.2">
      <c r="A61" s="57">
        <v>123</v>
      </c>
      <c r="B61" s="3" t="s">
        <v>633</v>
      </c>
      <c r="C61" s="80"/>
      <c r="D61" s="80"/>
      <c r="E61" s="80"/>
      <c r="F61" s="80"/>
      <c r="G61" s="80"/>
      <c r="H61" s="80"/>
      <c r="I61" s="6" t="s">
        <v>564</v>
      </c>
      <c r="J61" s="6" t="s">
        <v>561</v>
      </c>
      <c r="K61" s="6" t="s">
        <v>33</v>
      </c>
      <c r="L61" s="6" t="s">
        <v>33</v>
      </c>
      <c r="M61" s="6" t="s">
        <v>44</v>
      </c>
      <c r="N61" s="158" t="s">
        <v>33</v>
      </c>
      <c r="O61" s="29">
        <v>2972</v>
      </c>
      <c r="P61" s="29">
        <v>41101</v>
      </c>
      <c r="Q61" s="29">
        <v>3585</v>
      </c>
      <c r="R61" s="30">
        <v>9596</v>
      </c>
      <c r="S61" s="94"/>
      <c r="T61" s="94"/>
      <c r="U61" s="94"/>
      <c r="V61" s="94"/>
      <c r="W61" s="94"/>
      <c r="X61" s="111">
        <v>4</v>
      </c>
      <c r="Y61" s="65">
        <v>0</v>
      </c>
      <c r="Z61" s="65">
        <v>0</v>
      </c>
      <c r="AA61" s="65">
        <v>1</v>
      </c>
      <c r="AB61" s="65">
        <v>0</v>
      </c>
      <c r="AC61" s="65">
        <v>0</v>
      </c>
      <c r="AD61" s="65">
        <v>0</v>
      </c>
      <c r="AE61" s="65">
        <v>0</v>
      </c>
      <c r="AF61" s="65">
        <v>0</v>
      </c>
      <c r="AG61" s="77"/>
      <c r="AH61" s="99"/>
      <c r="AI61" s="100"/>
      <c r="AJ61" s="18">
        <v>10.666666666666666</v>
      </c>
      <c r="AK61" s="18">
        <v>4.333333333333333</v>
      </c>
      <c r="AL61" s="15">
        <f t="shared" si="2"/>
        <v>2.4615384615384617</v>
      </c>
      <c r="AM61" s="19">
        <v>163000</v>
      </c>
      <c r="AN61" s="19">
        <v>117000</v>
      </c>
      <c r="AO61" s="15">
        <v>1.4013114285714285</v>
      </c>
      <c r="AP61" s="18">
        <v>4</v>
      </c>
      <c r="AQ61" s="104"/>
      <c r="AR61" s="16">
        <v>0.66666666666666663</v>
      </c>
      <c r="AS61" s="16">
        <v>0.33333333333333331</v>
      </c>
      <c r="AT61" s="16">
        <v>0</v>
      </c>
      <c r="AU61" s="16">
        <v>0</v>
      </c>
      <c r="AV61" s="66"/>
      <c r="AW61" s="66"/>
      <c r="AX61" s="66"/>
      <c r="AY61" s="66"/>
      <c r="AZ61" s="66"/>
      <c r="BA61" s="66"/>
      <c r="BB61" s="66"/>
      <c r="BC61" s="66"/>
      <c r="BD61" s="66"/>
      <c r="BE61" s="66"/>
      <c r="BF61" s="69"/>
      <c r="BG61" s="67"/>
      <c r="BH61" s="67"/>
      <c r="BI61" s="68"/>
      <c r="BJ61" s="67"/>
      <c r="BK61" s="67"/>
      <c r="BL61" s="67"/>
      <c r="BM61" s="67"/>
      <c r="BN61" s="67"/>
      <c r="BO61" s="67"/>
      <c r="BP61" s="67"/>
      <c r="BQ61" s="67"/>
      <c r="BR61" s="67"/>
      <c r="BS61" s="69"/>
      <c r="BT61" s="69"/>
      <c r="BU61" s="69"/>
      <c r="BV61" s="69"/>
      <c r="BW61" s="69"/>
      <c r="BX61" s="69"/>
      <c r="BY61" s="69"/>
      <c r="BZ61" s="69"/>
      <c r="CA61" s="69"/>
      <c r="CB61" s="69"/>
      <c r="CC61" s="70"/>
      <c r="CD61" s="70"/>
      <c r="CE61" s="71"/>
      <c r="CF61" s="71"/>
      <c r="CG61" s="71"/>
      <c r="CH61" s="71"/>
      <c r="CI61" s="71"/>
      <c r="CJ61" s="71"/>
      <c r="CK61" s="71"/>
      <c r="CL61" s="67"/>
      <c r="CM61" s="72"/>
      <c r="CN61" s="72"/>
      <c r="CO61" s="72"/>
      <c r="CP61" s="72"/>
      <c r="CQ61" s="72"/>
      <c r="CR61" s="72"/>
      <c r="CS61" s="72"/>
      <c r="CT61" s="72"/>
      <c r="CU61" s="69"/>
      <c r="CV61" s="73"/>
      <c r="CW61" s="74"/>
      <c r="CX61" s="74"/>
      <c r="CY61" s="67"/>
      <c r="CZ61" s="75"/>
      <c r="DA61" s="75"/>
      <c r="DB61" s="75"/>
      <c r="DC61" s="75"/>
      <c r="DD61" s="75"/>
      <c r="DE61" s="75"/>
      <c r="DF61" s="75"/>
      <c r="DG61" s="75"/>
      <c r="DH61" s="76"/>
      <c r="DI61" s="76"/>
      <c r="DJ61" s="76"/>
      <c r="DK61" s="76"/>
      <c r="DL61" s="76"/>
      <c r="DM61" s="76"/>
      <c r="DN61" s="76"/>
      <c r="DO61" s="76"/>
      <c r="DP61" s="71"/>
      <c r="DQ61" s="71"/>
      <c r="DR61" s="71"/>
      <c r="DS61" s="71"/>
      <c r="DT61" s="71"/>
      <c r="DU61" s="71"/>
      <c r="DV61" s="71"/>
      <c r="DW61" s="71"/>
      <c r="DX61" s="71"/>
      <c r="DY61" s="71"/>
      <c r="DZ61" s="71"/>
      <c r="EA61" s="71"/>
      <c r="EB61" s="71"/>
      <c r="EC61" s="77"/>
      <c r="ED61" s="77"/>
      <c r="EE61" s="77"/>
      <c r="EF61" s="77"/>
      <c r="EG61" s="78"/>
      <c r="EH61" s="79"/>
      <c r="EI61" s="57"/>
    </row>
    <row r="62" spans="1:139" x14ac:dyDescent="0.2">
      <c r="A62" s="57">
        <v>124</v>
      </c>
      <c r="B62" s="3" t="s">
        <v>634</v>
      </c>
      <c r="C62" s="80"/>
      <c r="D62" s="80"/>
      <c r="E62" s="80"/>
      <c r="F62" s="80"/>
      <c r="G62" s="80"/>
      <c r="H62" s="80"/>
      <c r="I62" s="6" t="s">
        <v>564</v>
      </c>
      <c r="J62" s="6" t="s">
        <v>561</v>
      </c>
      <c r="K62" s="6" t="s">
        <v>33</v>
      </c>
      <c r="L62" s="6" t="s">
        <v>33</v>
      </c>
      <c r="M62" s="6" t="s">
        <v>44</v>
      </c>
      <c r="N62" s="158" t="s">
        <v>33</v>
      </c>
      <c r="O62" s="29">
        <v>326</v>
      </c>
      <c r="P62" s="29">
        <v>1669</v>
      </c>
      <c r="Q62" s="29">
        <v>64</v>
      </c>
      <c r="R62" s="30">
        <v>11955</v>
      </c>
      <c r="S62" s="94"/>
      <c r="T62" s="94"/>
      <c r="U62" s="94"/>
      <c r="V62" s="94"/>
      <c r="W62" s="94"/>
      <c r="X62" s="111">
        <v>1</v>
      </c>
      <c r="Y62" s="65">
        <v>0</v>
      </c>
      <c r="Z62" s="65">
        <v>0</v>
      </c>
      <c r="AA62" s="65">
        <v>1</v>
      </c>
      <c r="AB62" s="65">
        <v>0</v>
      </c>
      <c r="AC62" s="65">
        <v>0</v>
      </c>
      <c r="AD62" s="65">
        <v>0</v>
      </c>
      <c r="AE62" s="65">
        <v>0</v>
      </c>
      <c r="AF62" s="65">
        <v>0</v>
      </c>
      <c r="AG62" s="6">
        <v>1</v>
      </c>
      <c r="AH62" s="16">
        <v>1</v>
      </c>
      <c r="AI62" s="17">
        <v>2</v>
      </c>
      <c r="AJ62" s="18">
        <v>1</v>
      </c>
      <c r="AK62" s="18">
        <v>5</v>
      </c>
      <c r="AL62" s="15">
        <f t="shared" si="2"/>
        <v>0.2</v>
      </c>
      <c r="AM62" s="19">
        <v>5000</v>
      </c>
      <c r="AN62" s="19">
        <v>150000</v>
      </c>
      <c r="AO62" s="15">
        <v>3.0640000000000001E-2</v>
      </c>
      <c r="AP62" s="18">
        <v>5</v>
      </c>
      <c r="AQ62" s="104"/>
      <c r="AR62" s="16">
        <v>0</v>
      </c>
      <c r="AS62" s="16">
        <v>1</v>
      </c>
      <c r="AT62" s="16">
        <v>0</v>
      </c>
      <c r="AU62" s="16">
        <v>0</v>
      </c>
      <c r="AV62" s="66"/>
      <c r="AW62" s="66"/>
      <c r="AX62" s="66"/>
      <c r="AY62" s="66"/>
      <c r="AZ62" s="66"/>
      <c r="BA62" s="66"/>
      <c r="BB62" s="66"/>
      <c r="BC62" s="66"/>
      <c r="BD62" s="66"/>
      <c r="BE62" s="66"/>
      <c r="BF62" s="69"/>
      <c r="BG62" s="67"/>
      <c r="BH62" s="67"/>
      <c r="BI62" s="68"/>
      <c r="BJ62" s="67"/>
      <c r="BK62" s="67"/>
      <c r="BL62" s="67"/>
      <c r="BM62" s="67"/>
      <c r="BN62" s="67"/>
      <c r="BO62" s="67"/>
      <c r="BP62" s="67"/>
      <c r="BQ62" s="67"/>
      <c r="BR62" s="67"/>
      <c r="BS62" s="69"/>
      <c r="BT62" s="69"/>
      <c r="BU62" s="69"/>
      <c r="BV62" s="69"/>
      <c r="BW62" s="69"/>
      <c r="BX62" s="69"/>
      <c r="BY62" s="69"/>
      <c r="BZ62" s="69"/>
      <c r="CA62" s="69"/>
      <c r="CB62" s="69"/>
      <c r="CC62" s="70"/>
      <c r="CD62" s="70"/>
      <c r="CE62" s="71"/>
      <c r="CF62" s="71"/>
      <c r="CG62" s="71"/>
      <c r="CH62" s="71"/>
      <c r="CI62" s="71"/>
      <c r="CJ62" s="71"/>
      <c r="CK62" s="71"/>
      <c r="CL62" s="67"/>
      <c r="CM62" s="72"/>
      <c r="CN62" s="72"/>
      <c r="CO62" s="72"/>
      <c r="CP62" s="72"/>
      <c r="CQ62" s="72"/>
      <c r="CR62" s="72"/>
      <c r="CS62" s="72"/>
      <c r="CT62" s="72"/>
      <c r="CU62" s="69"/>
      <c r="CV62" s="73"/>
      <c r="CW62" s="74"/>
      <c r="CX62" s="74"/>
      <c r="CY62" s="67"/>
      <c r="CZ62" s="75"/>
      <c r="DA62" s="75"/>
      <c r="DB62" s="75"/>
      <c r="DC62" s="75"/>
      <c r="DD62" s="75"/>
      <c r="DE62" s="75"/>
      <c r="DF62" s="75"/>
      <c r="DG62" s="75"/>
      <c r="DH62" s="76"/>
      <c r="DI62" s="76"/>
      <c r="DJ62" s="76"/>
      <c r="DK62" s="76"/>
      <c r="DL62" s="76"/>
      <c r="DM62" s="76"/>
      <c r="DN62" s="76"/>
      <c r="DO62" s="76"/>
      <c r="DP62" s="71"/>
      <c r="DQ62" s="71"/>
      <c r="DR62" s="71"/>
      <c r="DS62" s="71"/>
      <c r="DT62" s="71"/>
      <c r="DU62" s="71"/>
      <c r="DV62" s="71"/>
      <c r="DW62" s="71"/>
      <c r="DX62" s="71"/>
      <c r="DY62" s="71"/>
      <c r="DZ62" s="71"/>
      <c r="EA62" s="71"/>
      <c r="EB62" s="71"/>
      <c r="EC62" s="77"/>
      <c r="ED62" s="77"/>
      <c r="EE62" s="77"/>
      <c r="EF62" s="77"/>
      <c r="EG62" s="78"/>
      <c r="EH62" s="79"/>
      <c r="EI62" s="57"/>
    </row>
    <row r="63" spans="1:139" x14ac:dyDescent="0.2">
      <c r="A63" s="57">
        <v>125</v>
      </c>
      <c r="B63" s="3" t="s">
        <v>635</v>
      </c>
      <c r="C63" s="80"/>
      <c r="D63" s="80"/>
      <c r="E63" s="80"/>
      <c r="F63" s="80"/>
      <c r="G63" s="80"/>
      <c r="H63" s="80"/>
      <c r="I63" s="6" t="s">
        <v>564</v>
      </c>
      <c r="J63" s="6" t="s">
        <v>561</v>
      </c>
      <c r="K63" s="6" t="s">
        <v>33</v>
      </c>
      <c r="L63" s="6" t="s">
        <v>33</v>
      </c>
      <c r="M63" s="6" t="s">
        <v>44</v>
      </c>
      <c r="N63" s="158" t="s">
        <v>33</v>
      </c>
      <c r="O63" s="29">
        <v>8086</v>
      </c>
      <c r="P63" s="29">
        <v>109632</v>
      </c>
      <c r="Q63" s="29">
        <v>8262</v>
      </c>
      <c r="R63" s="30">
        <v>694128</v>
      </c>
      <c r="S63" s="94"/>
      <c r="T63" s="94"/>
      <c r="U63" s="94"/>
      <c r="V63" s="94"/>
      <c r="W63" s="94"/>
      <c r="X63" s="111">
        <v>9</v>
      </c>
      <c r="Y63" s="65">
        <v>0</v>
      </c>
      <c r="Z63" s="65">
        <v>0.1</v>
      </c>
      <c r="AA63" s="65">
        <v>0.9</v>
      </c>
      <c r="AB63" s="65">
        <v>0</v>
      </c>
      <c r="AC63" s="65">
        <v>0</v>
      </c>
      <c r="AD63" s="65">
        <v>0</v>
      </c>
      <c r="AE63" s="65">
        <v>0</v>
      </c>
      <c r="AF63" s="65">
        <v>0</v>
      </c>
      <c r="AG63" s="6">
        <v>5</v>
      </c>
      <c r="AH63" s="16">
        <v>0.45454545454545453</v>
      </c>
      <c r="AI63" s="17">
        <v>1</v>
      </c>
      <c r="AJ63" s="18">
        <v>7.0909090909090908</v>
      </c>
      <c r="AK63" s="18">
        <v>4.3</v>
      </c>
      <c r="AL63" s="15">
        <f t="shared" si="2"/>
        <v>1.6490486257928119</v>
      </c>
      <c r="AM63" s="19">
        <v>151000</v>
      </c>
      <c r="AN63" s="19">
        <v>115000</v>
      </c>
      <c r="AO63" s="15">
        <v>1.3162173913043478</v>
      </c>
      <c r="AP63" s="18">
        <v>4.8181818181818183</v>
      </c>
      <c r="AQ63" s="20">
        <v>8.25</v>
      </c>
      <c r="AR63" s="16">
        <v>0.18181818181818182</v>
      </c>
      <c r="AS63" s="16">
        <v>0.72727272727272729</v>
      </c>
      <c r="AT63" s="16">
        <v>9.0909090909090912E-2</v>
      </c>
      <c r="AU63" s="16">
        <v>0</v>
      </c>
      <c r="AV63" s="66"/>
      <c r="AW63" s="66"/>
      <c r="AX63" s="66"/>
      <c r="AY63" s="66"/>
      <c r="AZ63" s="66"/>
      <c r="BA63" s="66"/>
      <c r="BB63" s="66"/>
      <c r="BC63" s="66"/>
      <c r="BD63" s="66"/>
      <c r="BE63" s="66"/>
      <c r="BF63" s="69"/>
      <c r="BG63" s="67"/>
      <c r="BH63" s="67"/>
      <c r="BI63" s="68"/>
      <c r="BJ63" s="67"/>
      <c r="BK63" s="67"/>
      <c r="BL63" s="67"/>
      <c r="BM63" s="67"/>
      <c r="BN63" s="67"/>
      <c r="BO63" s="67"/>
      <c r="BP63" s="67"/>
      <c r="BQ63" s="67"/>
      <c r="BR63" s="67"/>
      <c r="BS63" s="69"/>
      <c r="BT63" s="69"/>
      <c r="BU63" s="69"/>
      <c r="BV63" s="69"/>
      <c r="BW63" s="69"/>
      <c r="BX63" s="69"/>
      <c r="BY63" s="69"/>
      <c r="BZ63" s="69"/>
      <c r="CA63" s="69"/>
      <c r="CB63" s="69"/>
      <c r="CC63" s="70"/>
      <c r="CD63" s="70"/>
      <c r="CE63" s="71"/>
      <c r="CF63" s="71"/>
      <c r="CG63" s="71"/>
      <c r="CH63" s="71"/>
      <c r="CI63" s="71"/>
      <c r="CJ63" s="71"/>
      <c r="CK63" s="71"/>
      <c r="CL63" s="67"/>
      <c r="CM63" s="72"/>
      <c r="CN63" s="72"/>
      <c r="CO63" s="72"/>
      <c r="CP63" s="72"/>
      <c r="CQ63" s="72"/>
      <c r="CR63" s="72"/>
      <c r="CS63" s="72"/>
      <c r="CT63" s="72"/>
      <c r="CU63" s="69"/>
      <c r="CV63" s="73"/>
      <c r="CW63" s="74"/>
      <c r="CX63" s="74"/>
      <c r="CY63" s="67"/>
      <c r="CZ63" s="75"/>
      <c r="DA63" s="75"/>
      <c r="DB63" s="75"/>
      <c r="DC63" s="75"/>
      <c r="DD63" s="75"/>
      <c r="DE63" s="75"/>
      <c r="DF63" s="75"/>
      <c r="DG63" s="75"/>
      <c r="DH63" s="76"/>
      <c r="DI63" s="76"/>
      <c r="DJ63" s="76"/>
      <c r="DK63" s="76"/>
      <c r="DL63" s="76"/>
      <c r="DM63" s="76"/>
      <c r="DN63" s="76"/>
      <c r="DO63" s="76"/>
      <c r="DP63" s="71"/>
      <c r="DQ63" s="71"/>
      <c r="DR63" s="71"/>
      <c r="DS63" s="71"/>
      <c r="DT63" s="71"/>
      <c r="DU63" s="71"/>
      <c r="DV63" s="71"/>
      <c r="DW63" s="71"/>
      <c r="DX63" s="71"/>
      <c r="DY63" s="71"/>
      <c r="DZ63" s="71"/>
      <c r="EA63" s="71"/>
      <c r="EB63" s="71"/>
      <c r="EC63" s="77"/>
      <c r="ED63" s="77"/>
      <c r="EE63" s="77"/>
      <c r="EF63" s="77"/>
      <c r="EG63" s="78"/>
      <c r="EH63" s="79"/>
      <c r="EI63" s="57"/>
    </row>
    <row r="64" spans="1:139" x14ac:dyDescent="0.2">
      <c r="A64" s="57">
        <v>126</v>
      </c>
      <c r="B64" s="3" t="s">
        <v>636</v>
      </c>
      <c r="C64" s="80"/>
      <c r="D64" s="80"/>
      <c r="E64" s="80"/>
      <c r="F64" s="80"/>
      <c r="G64" s="80"/>
      <c r="H64" s="80"/>
      <c r="I64" s="6" t="s">
        <v>564</v>
      </c>
      <c r="J64" s="6" t="s">
        <v>561</v>
      </c>
      <c r="K64" s="6" t="s">
        <v>33</v>
      </c>
      <c r="L64" s="6" t="s">
        <v>33</v>
      </c>
      <c r="M64" s="6" t="s">
        <v>44</v>
      </c>
      <c r="N64" s="158" t="s">
        <v>33</v>
      </c>
      <c r="O64" s="29">
        <v>1611</v>
      </c>
      <c r="P64" s="29">
        <v>14094</v>
      </c>
      <c r="Q64" s="29">
        <v>1863</v>
      </c>
      <c r="R64" s="30">
        <v>53533</v>
      </c>
      <c r="S64" s="94"/>
      <c r="T64" s="94"/>
      <c r="U64" s="94"/>
      <c r="V64" s="94"/>
      <c r="W64" s="94"/>
      <c r="X64" s="111">
        <v>0</v>
      </c>
      <c r="Y64" s="65">
        <v>0</v>
      </c>
      <c r="Z64" s="65">
        <v>0</v>
      </c>
      <c r="AA64" s="65">
        <v>1</v>
      </c>
      <c r="AB64" s="65">
        <v>0</v>
      </c>
      <c r="AC64" s="65">
        <v>0</v>
      </c>
      <c r="AD64" s="65">
        <v>0</v>
      </c>
      <c r="AE64" s="65">
        <v>0</v>
      </c>
      <c r="AF64" s="65">
        <v>0</v>
      </c>
      <c r="AG64" s="6">
        <v>1</v>
      </c>
      <c r="AH64" s="16">
        <v>1</v>
      </c>
      <c r="AI64" s="17">
        <v>2</v>
      </c>
      <c r="AJ64" s="18">
        <v>5</v>
      </c>
      <c r="AK64" s="18">
        <v>4</v>
      </c>
      <c r="AL64" s="15">
        <f t="shared" si="2"/>
        <v>1.25</v>
      </c>
      <c r="AM64" s="19">
        <v>64000</v>
      </c>
      <c r="AN64" s="19">
        <v>100000</v>
      </c>
      <c r="AO64" s="15">
        <v>0.63970000000000005</v>
      </c>
      <c r="AP64" s="18">
        <v>5</v>
      </c>
      <c r="AQ64" s="104"/>
      <c r="AR64" s="16">
        <v>0</v>
      </c>
      <c r="AS64" s="16">
        <v>1</v>
      </c>
      <c r="AT64" s="16">
        <v>0</v>
      </c>
      <c r="AU64" s="16">
        <v>0</v>
      </c>
      <c r="AV64" s="66"/>
      <c r="AW64" s="66"/>
      <c r="AX64" s="66"/>
      <c r="AY64" s="66"/>
      <c r="AZ64" s="66"/>
      <c r="BA64" s="66"/>
      <c r="BB64" s="66"/>
      <c r="BC64" s="66"/>
      <c r="BD64" s="66"/>
      <c r="BE64" s="66"/>
      <c r="BF64" s="69"/>
      <c r="BG64" s="67"/>
      <c r="BH64" s="67"/>
      <c r="BI64" s="68"/>
      <c r="BJ64" s="67"/>
      <c r="BK64" s="67"/>
      <c r="BL64" s="67"/>
      <c r="BM64" s="67"/>
      <c r="BN64" s="67"/>
      <c r="BO64" s="67"/>
      <c r="BP64" s="67"/>
      <c r="BQ64" s="67"/>
      <c r="BR64" s="67"/>
      <c r="BS64" s="69"/>
      <c r="BT64" s="69"/>
      <c r="BU64" s="69"/>
      <c r="BV64" s="69"/>
      <c r="BW64" s="69"/>
      <c r="BX64" s="69"/>
      <c r="BY64" s="69"/>
      <c r="BZ64" s="69"/>
      <c r="CA64" s="69"/>
      <c r="CB64" s="69"/>
      <c r="CC64" s="70"/>
      <c r="CD64" s="70"/>
      <c r="CE64" s="71"/>
      <c r="CF64" s="71"/>
      <c r="CG64" s="71"/>
      <c r="CH64" s="71"/>
      <c r="CI64" s="71"/>
      <c r="CJ64" s="71"/>
      <c r="CK64" s="71"/>
      <c r="CL64" s="67"/>
      <c r="CM64" s="72"/>
      <c r="CN64" s="72"/>
      <c r="CO64" s="72"/>
      <c r="CP64" s="72"/>
      <c r="CQ64" s="72"/>
      <c r="CR64" s="72"/>
      <c r="CS64" s="72"/>
      <c r="CT64" s="72"/>
      <c r="CU64" s="69"/>
      <c r="CV64" s="73"/>
      <c r="CW64" s="74"/>
      <c r="CX64" s="74"/>
      <c r="CY64" s="67"/>
      <c r="CZ64" s="75"/>
      <c r="DA64" s="75"/>
      <c r="DB64" s="75"/>
      <c r="DC64" s="75"/>
      <c r="DD64" s="75"/>
      <c r="DE64" s="75"/>
      <c r="DF64" s="75"/>
      <c r="DG64" s="75"/>
      <c r="DH64" s="76"/>
      <c r="DI64" s="76"/>
      <c r="DJ64" s="76"/>
      <c r="DK64" s="76"/>
      <c r="DL64" s="76"/>
      <c r="DM64" s="76"/>
      <c r="DN64" s="76"/>
      <c r="DO64" s="76"/>
      <c r="DP64" s="71"/>
      <c r="DQ64" s="71"/>
      <c r="DR64" s="71"/>
      <c r="DS64" s="71"/>
      <c r="DT64" s="71"/>
      <c r="DU64" s="71"/>
      <c r="DV64" s="71"/>
      <c r="DW64" s="71"/>
      <c r="DX64" s="71"/>
      <c r="DY64" s="71"/>
      <c r="DZ64" s="71"/>
      <c r="EA64" s="71"/>
      <c r="EB64" s="71"/>
      <c r="EC64" s="77"/>
      <c r="ED64" s="77"/>
      <c r="EE64" s="77"/>
      <c r="EF64" s="77"/>
      <c r="EG64" s="78"/>
      <c r="EH64" s="79"/>
      <c r="EI64" s="57"/>
    </row>
    <row r="65" spans="1:139" x14ac:dyDescent="0.2">
      <c r="A65" s="57">
        <v>127</v>
      </c>
      <c r="B65" s="3" t="s">
        <v>637</v>
      </c>
      <c r="C65" s="80"/>
      <c r="D65" s="80"/>
      <c r="E65" s="80"/>
      <c r="F65" s="80"/>
      <c r="G65" s="80"/>
      <c r="H65" s="80"/>
      <c r="I65" s="6" t="s">
        <v>564</v>
      </c>
      <c r="J65" s="6" t="s">
        <v>561</v>
      </c>
      <c r="K65" s="6" t="s">
        <v>33</v>
      </c>
      <c r="L65" s="6" t="s">
        <v>33</v>
      </c>
      <c r="M65" s="6" t="s">
        <v>44</v>
      </c>
      <c r="N65" s="158" t="s">
        <v>33</v>
      </c>
      <c r="O65" s="29">
        <v>192</v>
      </c>
      <c r="P65" s="29">
        <v>1336</v>
      </c>
      <c r="Q65" s="29">
        <v>57</v>
      </c>
      <c r="R65" s="30">
        <v>1616</v>
      </c>
      <c r="S65" s="94"/>
      <c r="T65" s="94"/>
      <c r="U65" s="94"/>
      <c r="V65" s="94"/>
      <c r="W65" s="94"/>
      <c r="X65" s="111">
        <v>2</v>
      </c>
      <c r="Y65" s="65">
        <v>0</v>
      </c>
      <c r="Z65" s="65">
        <v>0</v>
      </c>
      <c r="AA65" s="65">
        <v>1</v>
      </c>
      <c r="AB65" s="65">
        <v>0</v>
      </c>
      <c r="AC65" s="65">
        <v>0</v>
      </c>
      <c r="AD65" s="65">
        <v>0</v>
      </c>
      <c r="AE65" s="65">
        <v>0</v>
      </c>
      <c r="AF65" s="65">
        <v>0</v>
      </c>
      <c r="AG65" s="77"/>
      <c r="AH65" s="99"/>
      <c r="AI65" s="100"/>
      <c r="AJ65" s="18">
        <v>7</v>
      </c>
      <c r="AK65" s="18">
        <v>4</v>
      </c>
      <c r="AL65" s="15">
        <f t="shared" si="2"/>
        <v>1.75</v>
      </c>
      <c r="AM65" s="19">
        <v>12000</v>
      </c>
      <c r="AN65" s="19">
        <v>100000</v>
      </c>
      <c r="AO65" s="15">
        <v>0.12296</v>
      </c>
      <c r="AP65" s="18">
        <v>4</v>
      </c>
      <c r="AQ65" s="104"/>
      <c r="AR65" s="16">
        <v>1</v>
      </c>
      <c r="AS65" s="16">
        <v>0</v>
      </c>
      <c r="AT65" s="16">
        <v>0</v>
      </c>
      <c r="AU65" s="16">
        <v>0</v>
      </c>
      <c r="AV65" s="66"/>
      <c r="AW65" s="66"/>
      <c r="AX65" s="66"/>
      <c r="AY65" s="66"/>
      <c r="AZ65" s="66"/>
      <c r="BA65" s="66"/>
      <c r="BB65" s="66"/>
      <c r="BC65" s="66"/>
      <c r="BD65" s="66"/>
      <c r="BE65" s="66"/>
      <c r="BF65" s="69"/>
      <c r="BG65" s="67"/>
      <c r="BH65" s="67"/>
      <c r="BI65" s="68"/>
      <c r="BJ65" s="67"/>
      <c r="BK65" s="67"/>
      <c r="BL65" s="67"/>
      <c r="BM65" s="67"/>
      <c r="BN65" s="67"/>
      <c r="BO65" s="67"/>
      <c r="BP65" s="67"/>
      <c r="BQ65" s="67"/>
      <c r="BR65" s="67"/>
      <c r="BS65" s="69"/>
      <c r="BT65" s="69"/>
      <c r="BU65" s="69"/>
      <c r="BV65" s="69"/>
      <c r="BW65" s="69"/>
      <c r="BX65" s="69"/>
      <c r="BY65" s="69"/>
      <c r="BZ65" s="69"/>
      <c r="CA65" s="69"/>
      <c r="CB65" s="69"/>
      <c r="CC65" s="70"/>
      <c r="CD65" s="70"/>
      <c r="CE65" s="71"/>
      <c r="CF65" s="71"/>
      <c r="CG65" s="71"/>
      <c r="CH65" s="71"/>
      <c r="CI65" s="71"/>
      <c r="CJ65" s="71"/>
      <c r="CK65" s="71"/>
      <c r="CL65" s="67"/>
      <c r="CM65" s="72"/>
      <c r="CN65" s="72"/>
      <c r="CO65" s="72"/>
      <c r="CP65" s="72"/>
      <c r="CQ65" s="72"/>
      <c r="CR65" s="72"/>
      <c r="CS65" s="72"/>
      <c r="CT65" s="72"/>
      <c r="CU65" s="69"/>
      <c r="CV65" s="73"/>
      <c r="CW65" s="74"/>
      <c r="CX65" s="74"/>
      <c r="CY65" s="67"/>
      <c r="CZ65" s="75"/>
      <c r="DA65" s="75"/>
      <c r="DB65" s="75"/>
      <c r="DC65" s="75"/>
      <c r="DD65" s="75"/>
      <c r="DE65" s="75"/>
      <c r="DF65" s="75"/>
      <c r="DG65" s="75"/>
      <c r="DH65" s="76"/>
      <c r="DI65" s="76"/>
      <c r="DJ65" s="76"/>
      <c r="DK65" s="76"/>
      <c r="DL65" s="76"/>
      <c r="DM65" s="76"/>
      <c r="DN65" s="76"/>
      <c r="DO65" s="76"/>
      <c r="DP65" s="71"/>
      <c r="DQ65" s="71"/>
      <c r="DR65" s="71"/>
      <c r="DS65" s="71"/>
      <c r="DT65" s="71"/>
      <c r="DU65" s="71"/>
      <c r="DV65" s="71"/>
      <c r="DW65" s="71"/>
      <c r="DX65" s="71"/>
      <c r="DY65" s="71"/>
      <c r="DZ65" s="71"/>
      <c r="EA65" s="71"/>
      <c r="EB65" s="71"/>
      <c r="EC65" s="77"/>
      <c r="ED65" s="77"/>
      <c r="EE65" s="77"/>
      <c r="EF65" s="77"/>
      <c r="EG65" s="78"/>
      <c r="EH65" s="79"/>
      <c r="EI65" s="57"/>
    </row>
    <row r="66" spans="1:139" x14ac:dyDescent="0.2">
      <c r="A66" s="57">
        <v>128</v>
      </c>
      <c r="B66" s="3" t="s">
        <v>638</v>
      </c>
      <c r="C66" s="80"/>
      <c r="D66" s="80"/>
      <c r="E66" s="80"/>
      <c r="F66" s="80"/>
      <c r="G66" s="80"/>
      <c r="H66" s="80"/>
      <c r="I66" s="6" t="s">
        <v>564</v>
      </c>
      <c r="J66" s="6" t="s">
        <v>561</v>
      </c>
      <c r="K66" s="6" t="s">
        <v>33</v>
      </c>
      <c r="L66" s="6" t="s">
        <v>33</v>
      </c>
      <c r="M66" s="6" t="s">
        <v>44</v>
      </c>
      <c r="N66" s="158" t="s">
        <v>33</v>
      </c>
      <c r="O66" s="29">
        <v>5775</v>
      </c>
      <c r="P66" s="29">
        <v>55436</v>
      </c>
      <c r="Q66" s="29">
        <v>3592</v>
      </c>
      <c r="R66" s="30">
        <v>112250</v>
      </c>
      <c r="S66" s="94"/>
      <c r="T66" s="94"/>
      <c r="U66" s="94"/>
      <c r="V66" s="94"/>
      <c r="W66" s="94"/>
      <c r="X66" s="111">
        <v>2</v>
      </c>
      <c r="Y66" s="65">
        <v>0</v>
      </c>
      <c r="Z66" s="65">
        <v>0</v>
      </c>
      <c r="AA66" s="65">
        <v>1</v>
      </c>
      <c r="AB66" s="65">
        <v>0</v>
      </c>
      <c r="AC66" s="65">
        <v>0</v>
      </c>
      <c r="AD66" s="65">
        <v>0</v>
      </c>
      <c r="AE66" s="65">
        <v>0</v>
      </c>
      <c r="AF66" s="65">
        <v>0</v>
      </c>
      <c r="AG66" s="77"/>
      <c r="AH66" s="99"/>
      <c r="AI66" s="100"/>
      <c r="AJ66" s="18">
        <v>11</v>
      </c>
      <c r="AK66" s="18">
        <v>4</v>
      </c>
      <c r="AL66" s="15">
        <f t="shared" si="2"/>
        <v>2.75</v>
      </c>
      <c r="AM66" s="19">
        <v>135000</v>
      </c>
      <c r="AN66" s="19">
        <v>100000</v>
      </c>
      <c r="AO66" s="15">
        <v>1.3490599999999999</v>
      </c>
      <c r="AP66" s="18">
        <v>4.5</v>
      </c>
      <c r="AQ66" s="104"/>
      <c r="AR66" s="16">
        <v>1</v>
      </c>
      <c r="AS66" s="16">
        <v>0</v>
      </c>
      <c r="AT66" s="16">
        <v>0</v>
      </c>
      <c r="AU66" s="16">
        <v>0</v>
      </c>
      <c r="AV66" s="66"/>
      <c r="AW66" s="66"/>
      <c r="AX66" s="66"/>
      <c r="AY66" s="66"/>
      <c r="AZ66" s="66"/>
      <c r="BA66" s="66"/>
      <c r="BB66" s="66"/>
      <c r="BC66" s="66"/>
      <c r="BD66" s="66"/>
      <c r="BE66" s="66"/>
      <c r="BF66" s="69"/>
      <c r="BG66" s="67"/>
      <c r="BH66" s="67"/>
      <c r="BI66" s="68"/>
      <c r="BJ66" s="67"/>
      <c r="BK66" s="67"/>
      <c r="BL66" s="67"/>
      <c r="BM66" s="67"/>
      <c r="BN66" s="67"/>
      <c r="BO66" s="67"/>
      <c r="BP66" s="67"/>
      <c r="BQ66" s="67"/>
      <c r="BR66" s="67"/>
      <c r="BS66" s="69"/>
      <c r="BT66" s="69"/>
      <c r="BU66" s="69"/>
      <c r="BV66" s="69"/>
      <c r="BW66" s="69"/>
      <c r="BX66" s="69"/>
      <c r="BY66" s="69"/>
      <c r="BZ66" s="69"/>
      <c r="CA66" s="69"/>
      <c r="CB66" s="69"/>
      <c r="CC66" s="70"/>
      <c r="CD66" s="70"/>
      <c r="CE66" s="71"/>
      <c r="CF66" s="71"/>
      <c r="CG66" s="71"/>
      <c r="CH66" s="71"/>
      <c r="CI66" s="71"/>
      <c r="CJ66" s="71"/>
      <c r="CK66" s="71"/>
      <c r="CL66" s="67"/>
      <c r="CM66" s="72"/>
      <c r="CN66" s="72"/>
      <c r="CO66" s="72"/>
      <c r="CP66" s="72"/>
      <c r="CQ66" s="72"/>
      <c r="CR66" s="72"/>
      <c r="CS66" s="72"/>
      <c r="CT66" s="72"/>
      <c r="CU66" s="69"/>
      <c r="CV66" s="73"/>
      <c r="CW66" s="74"/>
      <c r="CX66" s="74"/>
      <c r="CY66" s="67"/>
      <c r="CZ66" s="75"/>
      <c r="DA66" s="75"/>
      <c r="DB66" s="75"/>
      <c r="DC66" s="75"/>
      <c r="DD66" s="75"/>
      <c r="DE66" s="75"/>
      <c r="DF66" s="75"/>
      <c r="DG66" s="75"/>
      <c r="DH66" s="76"/>
      <c r="DI66" s="76"/>
      <c r="DJ66" s="76"/>
      <c r="DK66" s="76"/>
      <c r="DL66" s="76"/>
      <c r="DM66" s="76"/>
      <c r="DN66" s="76"/>
      <c r="DO66" s="76"/>
      <c r="DP66" s="71"/>
      <c r="DQ66" s="71"/>
      <c r="DR66" s="71"/>
      <c r="DS66" s="71"/>
      <c r="DT66" s="71"/>
      <c r="DU66" s="71"/>
      <c r="DV66" s="71"/>
      <c r="DW66" s="71"/>
      <c r="DX66" s="71"/>
      <c r="DY66" s="71"/>
      <c r="DZ66" s="71"/>
      <c r="EA66" s="71"/>
      <c r="EB66" s="71"/>
      <c r="EC66" s="77"/>
      <c r="ED66" s="77"/>
      <c r="EE66" s="77"/>
      <c r="EF66" s="77"/>
      <c r="EG66" s="78"/>
      <c r="EH66" s="79"/>
      <c r="EI66" s="57"/>
    </row>
    <row r="67" spans="1:139" x14ac:dyDescent="0.2">
      <c r="A67" s="57">
        <v>129</v>
      </c>
      <c r="B67" s="3" t="s">
        <v>413</v>
      </c>
      <c r="C67" s="2" t="s">
        <v>414</v>
      </c>
      <c r="D67" s="2" t="s">
        <v>415</v>
      </c>
      <c r="E67" s="2" t="s">
        <v>416</v>
      </c>
      <c r="F67" s="2" t="s">
        <v>417</v>
      </c>
      <c r="G67" s="2" t="s">
        <v>418</v>
      </c>
      <c r="H67" s="2" t="s">
        <v>419</v>
      </c>
      <c r="I67" s="6" t="s">
        <v>578</v>
      </c>
      <c r="J67" s="6" t="s">
        <v>561</v>
      </c>
      <c r="K67" s="6" t="s">
        <v>33</v>
      </c>
      <c r="L67" s="6" t="s">
        <v>33</v>
      </c>
      <c r="M67" s="6" t="s">
        <v>44</v>
      </c>
      <c r="N67" s="158" t="s">
        <v>44</v>
      </c>
      <c r="O67" s="29">
        <v>2452</v>
      </c>
      <c r="P67" s="29">
        <v>32716</v>
      </c>
      <c r="Q67" s="29">
        <v>1021</v>
      </c>
      <c r="R67" s="30">
        <v>31770</v>
      </c>
      <c r="S67" s="94"/>
      <c r="T67" s="94"/>
      <c r="U67" s="94"/>
      <c r="V67" s="94"/>
      <c r="W67" s="94"/>
      <c r="X67" s="111">
        <v>3</v>
      </c>
      <c r="Y67" s="98"/>
      <c r="Z67" s="98"/>
      <c r="AA67" s="98"/>
      <c r="AB67" s="98"/>
      <c r="AC67" s="98"/>
      <c r="AD67" s="98"/>
      <c r="AE67" s="98"/>
      <c r="AF67" s="98"/>
      <c r="AG67" s="77"/>
      <c r="AH67" s="99"/>
      <c r="AI67" s="100"/>
      <c r="AJ67" s="101"/>
      <c r="AK67" s="101"/>
      <c r="AL67" s="102"/>
      <c r="AM67" s="103"/>
      <c r="AN67" s="103"/>
      <c r="AO67" s="102"/>
      <c r="AP67" s="101"/>
      <c r="AQ67" s="104"/>
      <c r="AR67" s="99"/>
      <c r="AS67" s="99"/>
      <c r="AT67" s="99"/>
      <c r="AU67" s="99"/>
      <c r="AV67" s="8"/>
      <c r="AW67" s="8"/>
      <c r="AX67" s="8" t="s">
        <v>44</v>
      </c>
      <c r="AY67" s="8"/>
      <c r="AZ67" s="8"/>
      <c r="BA67" s="8"/>
      <c r="BB67" s="8"/>
      <c r="BC67" s="8"/>
      <c r="BD67" s="8"/>
      <c r="BE67" s="8"/>
      <c r="BF67" s="10"/>
      <c r="BG67" s="24" t="s">
        <v>797</v>
      </c>
      <c r="BH67" s="24">
        <v>50</v>
      </c>
      <c r="BI67" s="21">
        <v>0.29761904761904762</v>
      </c>
      <c r="BJ67" s="24">
        <v>10</v>
      </c>
      <c r="BK67" s="23">
        <v>0.29166666666666669</v>
      </c>
      <c r="BL67" s="23">
        <v>0.70833333333333337</v>
      </c>
      <c r="BM67" s="24" t="s">
        <v>767</v>
      </c>
      <c r="BN67" s="24" t="s">
        <v>767</v>
      </c>
      <c r="BO67" s="24" t="s">
        <v>767</v>
      </c>
      <c r="BP67" s="24" t="s">
        <v>767</v>
      </c>
      <c r="BQ67" s="24" t="s">
        <v>767</v>
      </c>
      <c r="BR67" s="24" t="s">
        <v>767</v>
      </c>
      <c r="BS67" s="10" t="s">
        <v>34</v>
      </c>
      <c r="BT67" s="10" t="s">
        <v>91</v>
      </c>
      <c r="BU67" s="10" t="s">
        <v>34</v>
      </c>
      <c r="BV67" s="10" t="s">
        <v>91</v>
      </c>
      <c r="BW67" s="10" t="s">
        <v>91</v>
      </c>
      <c r="BX67" s="10" t="s">
        <v>91</v>
      </c>
      <c r="BY67" s="10" t="s">
        <v>91</v>
      </c>
      <c r="BZ67" s="10" t="s">
        <v>91</v>
      </c>
      <c r="CA67" s="10" t="s">
        <v>91</v>
      </c>
      <c r="CB67" s="10" t="s">
        <v>34</v>
      </c>
      <c r="CC67" s="11" t="s">
        <v>91</v>
      </c>
      <c r="CD67" s="11" t="s">
        <v>91</v>
      </c>
      <c r="CE67" s="71"/>
      <c r="CF67" s="71"/>
      <c r="CG67" s="71"/>
      <c r="CH67" s="71"/>
      <c r="CI67" s="71"/>
      <c r="CJ67" s="71"/>
      <c r="CK67" s="71"/>
      <c r="CL67" s="67"/>
      <c r="CM67" s="72"/>
      <c r="CN67" s="72"/>
      <c r="CO67" s="72"/>
      <c r="CP67" s="72"/>
      <c r="CQ67" s="72"/>
      <c r="CR67" s="72"/>
      <c r="CS67" s="72"/>
      <c r="CT67" s="72"/>
      <c r="CU67" s="69"/>
      <c r="CV67" s="73"/>
      <c r="CW67" s="4" t="s">
        <v>33</v>
      </c>
      <c r="CX67" s="4"/>
      <c r="CY67" s="21">
        <v>0.1</v>
      </c>
      <c r="CZ67" s="5">
        <v>2</v>
      </c>
      <c r="DA67" s="5">
        <v>1</v>
      </c>
      <c r="DB67" s="5">
        <v>0</v>
      </c>
      <c r="DC67" s="5">
        <v>0</v>
      </c>
      <c r="DD67" s="5">
        <v>0</v>
      </c>
      <c r="DE67" s="5">
        <v>0</v>
      </c>
      <c r="DF67" s="5">
        <v>0</v>
      </c>
      <c r="DG67" s="5">
        <v>3</v>
      </c>
      <c r="DH67" s="12">
        <v>3</v>
      </c>
      <c r="DI67" s="12">
        <v>1</v>
      </c>
      <c r="DJ67" s="12">
        <v>0</v>
      </c>
      <c r="DK67" s="12">
        <v>0</v>
      </c>
      <c r="DL67" s="12">
        <v>0</v>
      </c>
      <c r="DM67" s="12">
        <v>0</v>
      </c>
      <c r="DN67" s="12">
        <v>0</v>
      </c>
      <c r="DO67" s="12">
        <v>4</v>
      </c>
      <c r="DP67" s="7" t="s">
        <v>35</v>
      </c>
      <c r="DQ67" s="7" t="s">
        <v>35</v>
      </c>
      <c r="DR67" s="7" t="s">
        <v>91</v>
      </c>
      <c r="DS67" s="7" t="s">
        <v>34</v>
      </c>
      <c r="DT67" s="7" t="s">
        <v>34</v>
      </c>
      <c r="DU67" s="7" t="s">
        <v>34</v>
      </c>
      <c r="DV67" s="7" t="s">
        <v>34</v>
      </c>
      <c r="DW67" s="7" t="s">
        <v>91</v>
      </c>
      <c r="DX67" s="7" t="s">
        <v>91</v>
      </c>
      <c r="DY67" s="7" t="s">
        <v>91</v>
      </c>
      <c r="DZ67" s="7" t="s">
        <v>34</v>
      </c>
      <c r="EA67" s="7" t="s">
        <v>91</v>
      </c>
      <c r="EB67" s="7" t="s">
        <v>34</v>
      </c>
      <c r="EC67" s="6"/>
      <c r="ED67" s="6" t="s">
        <v>44</v>
      </c>
      <c r="EE67" s="6"/>
      <c r="EF67" s="6"/>
      <c r="EG67" s="63" t="s">
        <v>958</v>
      </c>
      <c r="EH67" s="64" t="s">
        <v>959</v>
      </c>
      <c r="EI67" s="57"/>
    </row>
    <row r="68" spans="1:139" x14ac:dyDescent="0.2">
      <c r="A68" s="57">
        <v>132</v>
      </c>
      <c r="B68" s="3" t="s">
        <v>639</v>
      </c>
      <c r="C68" s="80"/>
      <c r="D68" s="80"/>
      <c r="E68" s="80"/>
      <c r="F68" s="80"/>
      <c r="G68" s="80"/>
      <c r="H68" s="80"/>
      <c r="I68" s="6" t="s">
        <v>578</v>
      </c>
      <c r="J68" s="6" t="s">
        <v>561</v>
      </c>
      <c r="K68" s="6" t="s">
        <v>33</v>
      </c>
      <c r="L68" s="6" t="s">
        <v>33</v>
      </c>
      <c r="M68" s="6" t="s">
        <v>44</v>
      </c>
      <c r="N68" s="158" t="s">
        <v>33</v>
      </c>
      <c r="O68" s="29">
        <v>1246</v>
      </c>
      <c r="P68" s="29">
        <v>8271</v>
      </c>
      <c r="Q68" s="29">
        <v>237</v>
      </c>
      <c r="R68" s="30">
        <v>11434</v>
      </c>
      <c r="S68" s="94"/>
      <c r="T68" s="94"/>
      <c r="U68" s="94"/>
      <c r="V68" s="94"/>
      <c r="W68" s="94"/>
      <c r="X68" s="111">
        <v>1</v>
      </c>
      <c r="Y68" s="65">
        <v>0</v>
      </c>
      <c r="Z68" s="65">
        <v>1</v>
      </c>
      <c r="AA68" s="65">
        <v>0</v>
      </c>
      <c r="AB68" s="65">
        <v>0</v>
      </c>
      <c r="AC68" s="65">
        <v>0</v>
      </c>
      <c r="AD68" s="65">
        <v>0</v>
      </c>
      <c r="AE68" s="65">
        <v>0</v>
      </c>
      <c r="AF68" s="65">
        <v>0</v>
      </c>
      <c r="AG68" s="77"/>
      <c r="AH68" s="99"/>
      <c r="AI68" s="100"/>
      <c r="AJ68" s="18">
        <v>12</v>
      </c>
      <c r="AK68" s="18">
        <v>4</v>
      </c>
      <c r="AL68" s="15">
        <f>AJ68/AK68</f>
        <v>3</v>
      </c>
      <c r="AM68" s="19">
        <v>74000</v>
      </c>
      <c r="AN68" s="19">
        <v>100000</v>
      </c>
      <c r="AO68" s="15">
        <v>0.74151999999999996</v>
      </c>
      <c r="AP68" s="18">
        <v>4</v>
      </c>
      <c r="AQ68" s="104"/>
      <c r="AR68" s="16">
        <v>0</v>
      </c>
      <c r="AS68" s="16">
        <v>1</v>
      </c>
      <c r="AT68" s="16">
        <v>0</v>
      </c>
      <c r="AU68" s="16">
        <v>0</v>
      </c>
      <c r="AV68" s="66"/>
      <c r="AW68" s="66"/>
      <c r="AX68" s="66"/>
      <c r="AY68" s="66"/>
      <c r="AZ68" s="66"/>
      <c r="BA68" s="66"/>
      <c r="BB68" s="66"/>
      <c r="BC68" s="66"/>
      <c r="BD68" s="66"/>
      <c r="BE68" s="66"/>
      <c r="BF68" s="69"/>
      <c r="BG68" s="67"/>
      <c r="BH68" s="67"/>
      <c r="BI68" s="68"/>
      <c r="BJ68" s="67"/>
      <c r="BK68" s="67"/>
      <c r="BL68" s="67"/>
      <c r="BM68" s="67"/>
      <c r="BN68" s="67"/>
      <c r="BO68" s="67"/>
      <c r="BP68" s="67"/>
      <c r="BQ68" s="67"/>
      <c r="BR68" s="67"/>
      <c r="BS68" s="69"/>
      <c r="BT68" s="69"/>
      <c r="BU68" s="69"/>
      <c r="BV68" s="69"/>
      <c r="BW68" s="69"/>
      <c r="BX68" s="69"/>
      <c r="BY68" s="69"/>
      <c r="BZ68" s="69"/>
      <c r="CA68" s="69"/>
      <c r="CB68" s="69"/>
      <c r="CC68" s="70"/>
      <c r="CD68" s="70"/>
      <c r="CE68" s="71"/>
      <c r="CF68" s="71"/>
      <c r="CG68" s="71"/>
      <c r="CH68" s="71"/>
      <c r="CI68" s="71"/>
      <c r="CJ68" s="71"/>
      <c r="CK68" s="71"/>
      <c r="CL68" s="67"/>
      <c r="CM68" s="72"/>
      <c r="CN68" s="72"/>
      <c r="CO68" s="72"/>
      <c r="CP68" s="72"/>
      <c r="CQ68" s="72"/>
      <c r="CR68" s="72"/>
      <c r="CS68" s="72"/>
      <c r="CT68" s="72"/>
      <c r="CU68" s="69"/>
      <c r="CV68" s="73"/>
      <c r="CW68" s="74"/>
      <c r="CX68" s="74"/>
      <c r="CY68" s="67"/>
      <c r="CZ68" s="75"/>
      <c r="DA68" s="75"/>
      <c r="DB68" s="75"/>
      <c r="DC68" s="75"/>
      <c r="DD68" s="75"/>
      <c r="DE68" s="75"/>
      <c r="DF68" s="75"/>
      <c r="DG68" s="75"/>
      <c r="DH68" s="76"/>
      <c r="DI68" s="76"/>
      <c r="DJ68" s="76"/>
      <c r="DK68" s="76"/>
      <c r="DL68" s="76"/>
      <c r="DM68" s="76"/>
      <c r="DN68" s="76"/>
      <c r="DO68" s="76">
        <v>0</v>
      </c>
      <c r="DP68" s="71"/>
      <c r="DQ68" s="71"/>
      <c r="DR68" s="71"/>
      <c r="DS68" s="71"/>
      <c r="DT68" s="71"/>
      <c r="DU68" s="71"/>
      <c r="DV68" s="71"/>
      <c r="DW68" s="71"/>
      <c r="DX68" s="71"/>
      <c r="DY68" s="71"/>
      <c r="DZ68" s="71"/>
      <c r="EA68" s="71"/>
      <c r="EB68" s="71"/>
      <c r="EC68" s="77"/>
      <c r="ED68" s="77"/>
      <c r="EE68" s="77"/>
      <c r="EF68" s="77"/>
      <c r="EG68" s="78"/>
      <c r="EH68" s="79"/>
      <c r="EI68" s="57"/>
    </row>
    <row r="69" spans="1:139" x14ac:dyDescent="0.2">
      <c r="A69" s="57">
        <v>134</v>
      </c>
      <c r="B69" s="3" t="s">
        <v>643</v>
      </c>
      <c r="C69" s="80"/>
      <c r="D69" s="80"/>
      <c r="E69" s="80"/>
      <c r="F69" s="80"/>
      <c r="G69" s="80"/>
      <c r="H69" s="80"/>
      <c r="I69" s="6" t="s">
        <v>578</v>
      </c>
      <c r="J69" s="6" t="s">
        <v>561</v>
      </c>
      <c r="K69" s="6" t="s">
        <v>33</v>
      </c>
      <c r="L69" s="6" t="s">
        <v>33</v>
      </c>
      <c r="M69" s="6" t="s">
        <v>44</v>
      </c>
      <c r="N69" s="158" t="s">
        <v>33</v>
      </c>
      <c r="O69" s="29">
        <v>35962</v>
      </c>
      <c r="P69" s="29">
        <v>320229</v>
      </c>
      <c r="Q69" s="29">
        <v>17435</v>
      </c>
      <c r="R69" s="30">
        <v>1119351</v>
      </c>
      <c r="S69" s="94"/>
      <c r="T69" s="94"/>
      <c r="U69" s="94"/>
      <c r="V69" s="94"/>
      <c r="W69" s="94"/>
      <c r="X69" s="111">
        <v>30</v>
      </c>
      <c r="Y69" s="65">
        <v>1</v>
      </c>
      <c r="Z69" s="65">
        <v>0</v>
      </c>
      <c r="AA69" s="65">
        <v>0</v>
      </c>
      <c r="AB69" s="65">
        <v>0</v>
      </c>
      <c r="AC69" s="65">
        <v>0</v>
      </c>
      <c r="AD69" s="65">
        <v>0</v>
      </c>
      <c r="AE69" s="65">
        <v>0</v>
      </c>
      <c r="AF69" s="65">
        <v>0</v>
      </c>
      <c r="AG69" s="6">
        <v>16</v>
      </c>
      <c r="AH69" s="16">
        <v>1</v>
      </c>
      <c r="AI69" s="17">
        <v>1.9375</v>
      </c>
      <c r="AJ69" s="18">
        <v>0</v>
      </c>
      <c r="AK69" s="18">
        <v>4</v>
      </c>
      <c r="AL69" s="15">
        <f>AJ69/AK69</f>
        <v>0</v>
      </c>
      <c r="AM69" s="103"/>
      <c r="AN69" s="19">
        <v>100000</v>
      </c>
      <c r="AO69" s="15">
        <v>1.6843750000000001E-3</v>
      </c>
      <c r="AP69" s="18">
        <v>5</v>
      </c>
      <c r="AQ69" s="20">
        <v>4</v>
      </c>
      <c r="AR69" s="16">
        <v>0</v>
      </c>
      <c r="AS69" s="16">
        <v>0</v>
      </c>
      <c r="AT69" s="16">
        <v>1</v>
      </c>
      <c r="AU69" s="16">
        <v>0</v>
      </c>
      <c r="AV69" s="66"/>
      <c r="AW69" s="66"/>
      <c r="AX69" s="66"/>
      <c r="AY69" s="66"/>
      <c r="AZ69" s="66"/>
      <c r="BA69" s="66"/>
      <c r="BB69" s="66"/>
      <c r="BC69" s="66"/>
      <c r="BD69" s="66"/>
      <c r="BE69" s="66"/>
      <c r="BF69" s="69"/>
      <c r="BG69" s="67"/>
      <c r="BH69" s="67"/>
      <c r="BI69" s="68"/>
      <c r="BJ69" s="67"/>
      <c r="BK69" s="67"/>
      <c r="BL69" s="67"/>
      <c r="BM69" s="67"/>
      <c r="BN69" s="67"/>
      <c r="BO69" s="67"/>
      <c r="BP69" s="67"/>
      <c r="BQ69" s="67"/>
      <c r="BR69" s="67"/>
      <c r="BS69" s="69"/>
      <c r="BT69" s="69"/>
      <c r="BU69" s="69"/>
      <c r="BV69" s="69"/>
      <c r="BW69" s="69"/>
      <c r="BX69" s="69"/>
      <c r="BY69" s="69"/>
      <c r="BZ69" s="69"/>
      <c r="CA69" s="69"/>
      <c r="CB69" s="69"/>
      <c r="CC69" s="70"/>
      <c r="CD69" s="70"/>
      <c r="CE69" s="71"/>
      <c r="CF69" s="71"/>
      <c r="CG69" s="71"/>
      <c r="CH69" s="71"/>
      <c r="CI69" s="71"/>
      <c r="CJ69" s="71"/>
      <c r="CK69" s="71"/>
      <c r="CL69" s="67"/>
      <c r="CM69" s="72"/>
      <c r="CN69" s="72"/>
      <c r="CO69" s="72"/>
      <c r="CP69" s="72"/>
      <c r="CQ69" s="72"/>
      <c r="CR69" s="72"/>
      <c r="CS69" s="72"/>
      <c r="CT69" s="72"/>
      <c r="CU69" s="69"/>
      <c r="CV69" s="73"/>
      <c r="CW69" s="74"/>
      <c r="CX69" s="74"/>
      <c r="CY69" s="67"/>
      <c r="CZ69" s="75"/>
      <c r="DA69" s="75"/>
      <c r="DB69" s="75"/>
      <c r="DC69" s="75"/>
      <c r="DD69" s="75"/>
      <c r="DE69" s="75"/>
      <c r="DF69" s="75"/>
      <c r="DG69" s="75"/>
      <c r="DH69" s="76"/>
      <c r="DI69" s="76"/>
      <c r="DJ69" s="76"/>
      <c r="DK69" s="76"/>
      <c r="DL69" s="76"/>
      <c r="DM69" s="76"/>
      <c r="DN69" s="76"/>
      <c r="DO69" s="76"/>
      <c r="DP69" s="71"/>
      <c r="DQ69" s="71"/>
      <c r="DR69" s="71"/>
      <c r="DS69" s="71"/>
      <c r="DT69" s="71"/>
      <c r="DU69" s="71"/>
      <c r="DV69" s="71"/>
      <c r="DW69" s="71"/>
      <c r="DX69" s="71"/>
      <c r="DY69" s="71"/>
      <c r="DZ69" s="71"/>
      <c r="EA69" s="71"/>
      <c r="EB69" s="71"/>
      <c r="EC69" s="77"/>
      <c r="ED69" s="77"/>
      <c r="EE69" s="77"/>
      <c r="EF69" s="77"/>
      <c r="EG69" s="78"/>
      <c r="EH69" s="79"/>
      <c r="EI69" s="57"/>
    </row>
    <row r="70" spans="1:139" x14ac:dyDescent="0.2">
      <c r="A70" s="57">
        <v>135</v>
      </c>
      <c r="B70" s="3" t="s">
        <v>644</v>
      </c>
      <c r="C70" s="80"/>
      <c r="D70" s="80"/>
      <c r="E70" s="80"/>
      <c r="F70" s="80"/>
      <c r="G70" s="80"/>
      <c r="H70" s="80"/>
      <c r="I70" s="6" t="s">
        <v>578</v>
      </c>
      <c r="J70" s="6" t="s">
        <v>561</v>
      </c>
      <c r="K70" s="6" t="s">
        <v>33</v>
      </c>
      <c r="L70" s="6" t="s">
        <v>33</v>
      </c>
      <c r="M70" s="6" t="s">
        <v>44</v>
      </c>
      <c r="N70" s="158" t="s">
        <v>33</v>
      </c>
      <c r="O70" s="29">
        <v>611</v>
      </c>
      <c r="P70" s="29">
        <v>4657</v>
      </c>
      <c r="Q70" s="29">
        <v>315</v>
      </c>
      <c r="R70" s="30">
        <v>6740</v>
      </c>
      <c r="S70" s="94"/>
      <c r="T70" s="94"/>
      <c r="U70" s="94"/>
      <c r="V70" s="94"/>
      <c r="W70" s="94"/>
      <c r="X70" s="111">
        <v>1</v>
      </c>
      <c r="Y70" s="65">
        <v>0</v>
      </c>
      <c r="Z70" s="65">
        <v>0</v>
      </c>
      <c r="AA70" s="65">
        <v>1</v>
      </c>
      <c r="AB70" s="65">
        <v>0</v>
      </c>
      <c r="AC70" s="65">
        <v>0</v>
      </c>
      <c r="AD70" s="65">
        <v>0</v>
      </c>
      <c r="AE70" s="65">
        <v>0</v>
      </c>
      <c r="AF70" s="65">
        <v>0</v>
      </c>
      <c r="AG70" s="6">
        <v>1</v>
      </c>
      <c r="AH70" s="16">
        <v>0.5</v>
      </c>
      <c r="AI70" s="17">
        <v>2</v>
      </c>
      <c r="AJ70" s="18">
        <v>6.5</v>
      </c>
      <c r="AK70" s="18">
        <v>4.5</v>
      </c>
      <c r="AL70" s="15">
        <f>AJ70/AK70</f>
        <v>1.4444444444444444</v>
      </c>
      <c r="AM70" s="19">
        <v>39000</v>
      </c>
      <c r="AN70" s="19">
        <v>125000</v>
      </c>
      <c r="AO70" s="15">
        <v>0.31206</v>
      </c>
      <c r="AP70" s="18">
        <v>4</v>
      </c>
      <c r="AQ70" s="20">
        <v>12</v>
      </c>
      <c r="AR70" s="16">
        <v>0</v>
      </c>
      <c r="AS70" s="16">
        <v>1</v>
      </c>
      <c r="AT70" s="16">
        <v>0</v>
      </c>
      <c r="AU70" s="16">
        <v>0</v>
      </c>
      <c r="AV70" s="66"/>
      <c r="AW70" s="66"/>
      <c r="AX70" s="66"/>
      <c r="AY70" s="66"/>
      <c r="AZ70" s="66"/>
      <c r="BA70" s="66"/>
      <c r="BB70" s="66"/>
      <c r="BC70" s="66"/>
      <c r="BD70" s="66"/>
      <c r="BE70" s="66"/>
      <c r="BF70" s="69"/>
      <c r="BG70" s="67"/>
      <c r="BH70" s="67"/>
      <c r="BI70" s="68"/>
      <c r="BJ70" s="67"/>
      <c r="BK70" s="67"/>
      <c r="BL70" s="67"/>
      <c r="BM70" s="67"/>
      <c r="BN70" s="67"/>
      <c r="BO70" s="67"/>
      <c r="BP70" s="67"/>
      <c r="BQ70" s="67"/>
      <c r="BR70" s="67"/>
      <c r="BS70" s="69"/>
      <c r="BT70" s="69"/>
      <c r="BU70" s="69"/>
      <c r="BV70" s="69"/>
      <c r="BW70" s="69"/>
      <c r="BX70" s="69"/>
      <c r="BY70" s="69"/>
      <c r="BZ70" s="69"/>
      <c r="CA70" s="69"/>
      <c r="CB70" s="69"/>
      <c r="CC70" s="70"/>
      <c r="CD70" s="70"/>
      <c r="CE70" s="71"/>
      <c r="CF70" s="71"/>
      <c r="CG70" s="71"/>
      <c r="CH70" s="71"/>
      <c r="CI70" s="71"/>
      <c r="CJ70" s="71"/>
      <c r="CK70" s="71"/>
      <c r="CL70" s="67"/>
      <c r="CM70" s="72"/>
      <c r="CN70" s="72"/>
      <c r="CO70" s="72"/>
      <c r="CP70" s="72"/>
      <c r="CQ70" s="72"/>
      <c r="CR70" s="72"/>
      <c r="CS70" s="72"/>
      <c r="CT70" s="72"/>
      <c r="CU70" s="69"/>
      <c r="CV70" s="73"/>
      <c r="CW70" s="74"/>
      <c r="CX70" s="74"/>
      <c r="CY70" s="67"/>
      <c r="CZ70" s="75"/>
      <c r="DA70" s="75"/>
      <c r="DB70" s="75"/>
      <c r="DC70" s="75"/>
      <c r="DD70" s="75"/>
      <c r="DE70" s="75"/>
      <c r="DF70" s="75"/>
      <c r="DG70" s="75"/>
      <c r="DH70" s="76"/>
      <c r="DI70" s="76"/>
      <c r="DJ70" s="76"/>
      <c r="DK70" s="76"/>
      <c r="DL70" s="76"/>
      <c r="DM70" s="76"/>
      <c r="DN70" s="76"/>
      <c r="DO70" s="76"/>
      <c r="DP70" s="71"/>
      <c r="DQ70" s="71"/>
      <c r="DR70" s="71"/>
      <c r="DS70" s="71"/>
      <c r="DT70" s="71"/>
      <c r="DU70" s="71"/>
      <c r="DV70" s="71"/>
      <c r="DW70" s="71"/>
      <c r="DX70" s="71"/>
      <c r="DY70" s="71"/>
      <c r="DZ70" s="71"/>
      <c r="EA70" s="71"/>
      <c r="EB70" s="71"/>
      <c r="EC70" s="77"/>
      <c r="ED70" s="77"/>
      <c r="EE70" s="77"/>
      <c r="EF70" s="77"/>
      <c r="EG70" s="78"/>
      <c r="EH70" s="79"/>
      <c r="EI70" s="57"/>
    </row>
    <row r="71" spans="1:139" x14ac:dyDescent="0.2">
      <c r="A71" s="57">
        <v>143</v>
      </c>
      <c r="B71" s="3" t="s">
        <v>306</v>
      </c>
      <c r="C71" s="2" t="s">
        <v>307</v>
      </c>
      <c r="D71" s="2"/>
      <c r="E71" s="2"/>
      <c r="F71" s="2" t="s">
        <v>308</v>
      </c>
      <c r="G71" s="2" t="s">
        <v>309</v>
      </c>
      <c r="H71" s="2" t="s">
        <v>310</v>
      </c>
      <c r="I71" s="6" t="s">
        <v>581</v>
      </c>
      <c r="J71" s="6" t="s">
        <v>561</v>
      </c>
      <c r="K71" s="6" t="s">
        <v>33</v>
      </c>
      <c r="L71" s="6" t="s">
        <v>33</v>
      </c>
      <c r="M71" s="6" t="s">
        <v>44</v>
      </c>
      <c r="N71" s="158" t="s">
        <v>44</v>
      </c>
      <c r="O71" s="29">
        <v>4389</v>
      </c>
      <c r="P71" s="29">
        <v>25499</v>
      </c>
      <c r="Q71" s="29">
        <v>2471</v>
      </c>
      <c r="R71" s="30">
        <v>36887</v>
      </c>
      <c r="S71" s="94"/>
      <c r="T71" s="94"/>
      <c r="U71" s="94"/>
      <c r="V71" s="94"/>
      <c r="W71" s="94"/>
      <c r="X71" s="111">
        <v>3</v>
      </c>
      <c r="Y71" s="65">
        <v>0.33333333333333331</v>
      </c>
      <c r="Z71" s="65">
        <v>0.66666666666666663</v>
      </c>
      <c r="AA71" s="65">
        <v>0</v>
      </c>
      <c r="AB71" s="65">
        <v>0</v>
      </c>
      <c r="AC71" s="65">
        <v>0</v>
      </c>
      <c r="AD71" s="65">
        <v>0</v>
      </c>
      <c r="AE71" s="65">
        <v>0</v>
      </c>
      <c r="AF71" s="65">
        <v>0</v>
      </c>
      <c r="AG71" s="6">
        <v>3</v>
      </c>
      <c r="AH71" s="16">
        <v>1</v>
      </c>
      <c r="AI71" s="17">
        <v>1.3333333333333333</v>
      </c>
      <c r="AJ71" s="18">
        <v>12</v>
      </c>
      <c r="AK71" s="18">
        <v>5</v>
      </c>
      <c r="AL71" s="15">
        <f>AJ71/AK71</f>
        <v>2.4</v>
      </c>
      <c r="AM71" s="19">
        <v>98000</v>
      </c>
      <c r="AN71" s="19">
        <v>133000</v>
      </c>
      <c r="AO71" s="15">
        <v>0.73223249999999995</v>
      </c>
      <c r="AP71" s="18">
        <v>2.6666666666666665</v>
      </c>
      <c r="AQ71" s="20">
        <v>4.333333333333333</v>
      </c>
      <c r="AR71" s="16">
        <v>0</v>
      </c>
      <c r="AS71" s="16">
        <v>1</v>
      </c>
      <c r="AT71" s="16">
        <v>0</v>
      </c>
      <c r="AU71" s="16">
        <v>0</v>
      </c>
      <c r="AV71" s="8"/>
      <c r="AW71" s="8" t="s">
        <v>44</v>
      </c>
      <c r="AX71" s="8" t="s">
        <v>44</v>
      </c>
      <c r="AY71" s="8"/>
      <c r="AZ71" s="8"/>
      <c r="BA71" s="8"/>
      <c r="BB71" s="8"/>
      <c r="BC71" s="8"/>
      <c r="BD71" s="8"/>
      <c r="BE71" s="8"/>
      <c r="BF71" s="10"/>
      <c r="BG71" s="24" t="s">
        <v>793</v>
      </c>
      <c r="BH71" s="24">
        <v>45.000000000000007</v>
      </c>
      <c r="BI71" s="21">
        <v>0.2678571428571429</v>
      </c>
      <c r="BJ71" s="24">
        <v>9.0000000000000018</v>
      </c>
      <c r="BK71" s="23">
        <v>0.33333333333333331</v>
      </c>
      <c r="BL71" s="23">
        <v>0.70833333333333337</v>
      </c>
      <c r="BM71" s="24" t="s">
        <v>767</v>
      </c>
      <c r="BN71" s="24" t="s">
        <v>767</v>
      </c>
      <c r="BO71" s="24" t="s">
        <v>767</v>
      </c>
      <c r="BP71" s="24" t="s">
        <v>767</v>
      </c>
      <c r="BQ71" s="24" t="s">
        <v>767</v>
      </c>
      <c r="BR71" s="24" t="s">
        <v>767</v>
      </c>
      <c r="BS71" s="10" t="s">
        <v>91</v>
      </c>
      <c r="BT71" s="10" t="s">
        <v>91</v>
      </c>
      <c r="BU71" s="10" t="s">
        <v>91</v>
      </c>
      <c r="BV71" s="10" t="s">
        <v>91</v>
      </c>
      <c r="BW71" s="10" t="s">
        <v>91</v>
      </c>
      <c r="BX71" s="10" t="s">
        <v>91</v>
      </c>
      <c r="BY71" s="10" t="s">
        <v>91</v>
      </c>
      <c r="BZ71" s="10" t="s">
        <v>34</v>
      </c>
      <c r="CA71" s="10" t="s">
        <v>34</v>
      </c>
      <c r="CB71" s="10" t="s">
        <v>34</v>
      </c>
      <c r="CC71" s="11" t="s">
        <v>33</v>
      </c>
      <c r="CD71" s="11" t="s">
        <v>44</v>
      </c>
      <c r="CE71" s="7"/>
      <c r="CF71" s="7" t="s">
        <v>44</v>
      </c>
      <c r="CG71" s="7" t="s">
        <v>44</v>
      </c>
      <c r="CH71" s="7" t="s">
        <v>44</v>
      </c>
      <c r="CI71" s="7" t="s">
        <v>44</v>
      </c>
      <c r="CJ71" s="7" t="s">
        <v>44</v>
      </c>
      <c r="CK71" s="7" t="s">
        <v>311</v>
      </c>
      <c r="CL71" s="24" t="s">
        <v>44</v>
      </c>
      <c r="CM71" s="26">
        <v>0</v>
      </c>
      <c r="CN71" s="26">
        <v>0</v>
      </c>
      <c r="CO71" s="26">
        <v>0</v>
      </c>
      <c r="CP71" s="26">
        <v>0</v>
      </c>
      <c r="CQ71" s="26">
        <v>0.2</v>
      </c>
      <c r="CR71" s="26">
        <v>0.4</v>
      </c>
      <c r="CS71" s="26">
        <v>0.4</v>
      </c>
      <c r="CT71" s="26">
        <v>0</v>
      </c>
      <c r="CU71" s="10" t="s">
        <v>33</v>
      </c>
      <c r="CV71" s="27"/>
      <c r="CW71" s="4" t="s">
        <v>33</v>
      </c>
      <c r="CX71" s="4"/>
      <c r="CY71" s="21">
        <v>0.3</v>
      </c>
      <c r="CZ71" s="5">
        <v>1</v>
      </c>
      <c r="DA71" s="5">
        <v>0</v>
      </c>
      <c r="DB71" s="5">
        <v>0</v>
      </c>
      <c r="DC71" s="5">
        <v>0</v>
      </c>
      <c r="DD71" s="5">
        <v>0</v>
      </c>
      <c r="DE71" s="5">
        <v>0</v>
      </c>
      <c r="DF71" s="5">
        <v>0</v>
      </c>
      <c r="DG71" s="5">
        <v>1</v>
      </c>
      <c r="DH71" s="12">
        <v>0</v>
      </c>
      <c r="DI71" s="12">
        <v>0</v>
      </c>
      <c r="DJ71" s="12">
        <v>0</v>
      </c>
      <c r="DK71" s="12">
        <v>0</v>
      </c>
      <c r="DL71" s="12">
        <v>0</v>
      </c>
      <c r="DM71" s="12">
        <v>0</v>
      </c>
      <c r="DN71" s="12">
        <v>0</v>
      </c>
      <c r="DO71" s="12">
        <v>0</v>
      </c>
      <c r="DP71" s="7" t="s">
        <v>35</v>
      </c>
      <c r="DQ71" s="7" t="s">
        <v>35</v>
      </c>
      <c r="DR71" s="7" t="s">
        <v>34</v>
      </c>
      <c r="DS71" s="7" t="s">
        <v>34</v>
      </c>
      <c r="DT71" s="7" t="s">
        <v>34</v>
      </c>
      <c r="DU71" s="7" t="s">
        <v>34</v>
      </c>
      <c r="DV71" s="7" t="s">
        <v>34</v>
      </c>
      <c r="DW71" s="7" t="s">
        <v>34</v>
      </c>
      <c r="DX71" s="7" t="s">
        <v>34</v>
      </c>
      <c r="DY71" s="7" t="s">
        <v>34</v>
      </c>
      <c r="DZ71" s="7" t="s">
        <v>34</v>
      </c>
      <c r="EA71" s="7" t="s">
        <v>34</v>
      </c>
      <c r="EB71" s="7" t="s">
        <v>34</v>
      </c>
      <c r="EC71" s="6" t="s">
        <v>44</v>
      </c>
      <c r="ED71" s="6"/>
      <c r="EE71" s="6"/>
      <c r="EF71" s="6"/>
      <c r="EG71" s="63"/>
      <c r="EH71" s="64" t="s">
        <v>972</v>
      </c>
      <c r="EI71" s="57"/>
    </row>
    <row r="72" spans="1:139" x14ac:dyDescent="0.2">
      <c r="A72" s="57">
        <v>144</v>
      </c>
      <c r="B72" s="3" t="s">
        <v>645</v>
      </c>
      <c r="C72" s="80"/>
      <c r="D72" s="80"/>
      <c r="E72" s="80"/>
      <c r="F72" s="80"/>
      <c r="G72" s="80"/>
      <c r="H72" s="80"/>
      <c r="I72" s="6" t="s">
        <v>581</v>
      </c>
      <c r="J72" s="6" t="s">
        <v>561</v>
      </c>
      <c r="K72" s="6" t="s">
        <v>33</v>
      </c>
      <c r="L72" s="6" t="s">
        <v>33</v>
      </c>
      <c r="M72" s="6" t="s">
        <v>44</v>
      </c>
      <c r="N72" s="158" t="s">
        <v>33</v>
      </c>
      <c r="O72" s="29">
        <v>1464</v>
      </c>
      <c r="P72" s="29">
        <v>2356</v>
      </c>
      <c r="Q72" s="29">
        <v>310</v>
      </c>
      <c r="R72" s="30">
        <v>1766</v>
      </c>
      <c r="S72" s="94"/>
      <c r="T72" s="94"/>
      <c r="U72" s="94"/>
      <c r="V72" s="94"/>
      <c r="W72" s="94"/>
      <c r="X72" s="111">
        <v>1</v>
      </c>
      <c r="Y72" s="65">
        <v>0</v>
      </c>
      <c r="Z72" s="65">
        <v>1</v>
      </c>
      <c r="AA72" s="65">
        <v>0</v>
      </c>
      <c r="AB72" s="65">
        <v>0</v>
      </c>
      <c r="AC72" s="65">
        <v>0</v>
      </c>
      <c r="AD72" s="65">
        <v>0</v>
      </c>
      <c r="AE72" s="65">
        <v>0</v>
      </c>
      <c r="AF72" s="65">
        <v>0</v>
      </c>
      <c r="AG72" s="6">
        <v>1</v>
      </c>
      <c r="AH72" s="16">
        <v>1</v>
      </c>
      <c r="AI72" s="17">
        <v>2</v>
      </c>
      <c r="AJ72" s="18">
        <v>13</v>
      </c>
      <c r="AK72" s="18">
        <v>4</v>
      </c>
      <c r="AL72" s="15">
        <f>AJ72/AK72</f>
        <v>3.25</v>
      </c>
      <c r="AM72" s="19">
        <v>106000</v>
      </c>
      <c r="AN72" s="19">
        <v>100000</v>
      </c>
      <c r="AO72" s="15">
        <v>1.0559000000000001</v>
      </c>
      <c r="AP72" s="18">
        <v>3</v>
      </c>
      <c r="AQ72" s="20">
        <v>4</v>
      </c>
      <c r="AR72" s="16">
        <v>0</v>
      </c>
      <c r="AS72" s="16">
        <v>1</v>
      </c>
      <c r="AT72" s="16">
        <v>0</v>
      </c>
      <c r="AU72" s="16">
        <v>0</v>
      </c>
      <c r="AV72" s="66"/>
      <c r="AW72" s="66"/>
      <c r="AX72" s="66"/>
      <c r="AY72" s="66"/>
      <c r="AZ72" s="66"/>
      <c r="BA72" s="66"/>
      <c r="BB72" s="66"/>
      <c r="BC72" s="66"/>
      <c r="BD72" s="66"/>
      <c r="BE72" s="66"/>
      <c r="BF72" s="69"/>
      <c r="BG72" s="67"/>
      <c r="BH72" s="67"/>
      <c r="BI72" s="68"/>
      <c r="BJ72" s="67"/>
      <c r="BK72" s="67"/>
      <c r="BL72" s="67"/>
      <c r="BM72" s="67"/>
      <c r="BN72" s="67"/>
      <c r="BO72" s="67"/>
      <c r="BP72" s="67"/>
      <c r="BQ72" s="67"/>
      <c r="BR72" s="67"/>
      <c r="BS72" s="69"/>
      <c r="BT72" s="69"/>
      <c r="BU72" s="69"/>
      <c r="BV72" s="69"/>
      <c r="BW72" s="69"/>
      <c r="BX72" s="69"/>
      <c r="BY72" s="69"/>
      <c r="BZ72" s="69"/>
      <c r="CA72" s="69"/>
      <c r="CB72" s="69"/>
      <c r="CC72" s="70"/>
      <c r="CD72" s="70"/>
      <c r="CE72" s="71"/>
      <c r="CF72" s="71"/>
      <c r="CG72" s="71"/>
      <c r="CH72" s="71"/>
      <c r="CI72" s="71"/>
      <c r="CJ72" s="71"/>
      <c r="CK72" s="71"/>
      <c r="CL72" s="67"/>
      <c r="CM72" s="72"/>
      <c r="CN72" s="72"/>
      <c r="CO72" s="72"/>
      <c r="CP72" s="72"/>
      <c r="CQ72" s="72"/>
      <c r="CR72" s="72"/>
      <c r="CS72" s="72"/>
      <c r="CT72" s="72"/>
      <c r="CU72" s="69"/>
      <c r="CV72" s="73"/>
      <c r="CW72" s="74"/>
      <c r="CX72" s="74"/>
      <c r="CY72" s="67"/>
      <c r="CZ72" s="75"/>
      <c r="DA72" s="75"/>
      <c r="DB72" s="75"/>
      <c r="DC72" s="75"/>
      <c r="DD72" s="75"/>
      <c r="DE72" s="75"/>
      <c r="DF72" s="75"/>
      <c r="DG72" s="75"/>
      <c r="DH72" s="76"/>
      <c r="DI72" s="76"/>
      <c r="DJ72" s="76"/>
      <c r="DK72" s="76"/>
      <c r="DL72" s="76"/>
      <c r="DM72" s="76"/>
      <c r="DN72" s="76"/>
      <c r="DO72" s="76"/>
      <c r="DP72" s="71"/>
      <c r="DQ72" s="71"/>
      <c r="DR72" s="71"/>
      <c r="DS72" s="71"/>
      <c r="DT72" s="71"/>
      <c r="DU72" s="71"/>
      <c r="DV72" s="71"/>
      <c r="DW72" s="71"/>
      <c r="DX72" s="71"/>
      <c r="DY72" s="71"/>
      <c r="DZ72" s="71"/>
      <c r="EA72" s="71"/>
      <c r="EB72" s="71"/>
      <c r="EC72" s="77"/>
      <c r="ED72" s="77"/>
      <c r="EE72" s="77"/>
      <c r="EF72" s="77"/>
      <c r="EG72" s="78"/>
      <c r="EH72" s="79"/>
      <c r="EI72" s="57"/>
    </row>
    <row r="73" spans="1:139" x14ac:dyDescent="0.2">
      <c r="A73" s="57">
        <v>148</v>
      </c>
      <c r="B73" s="3" t="s">
        <v>647</v>
      </c>
      <c r="C73" s="80"/>
      <c r="D73" s="80"/>
      <c r="E73" s="80"/>
      <c r="F73" s="80"/>
      <c r="G73" s="80"/>
      <c r="H73" s="80"/>
      <c r="I73" s="6" t="s">
        <v>575</v>
      </c>
      <c r="J73" s="6" t="s">
        <v>561</v>
      </c>
      <c r="K73" s="6" t="s">
        <v>33</v>
      </c>
      <c r="L73" s="6" t="s">
        <v>33</v>
      </c>
      <c r="M73" s="6" t="s">
        <v>44</v>
      </c>
      <c r="N73" s="158" t="s">
        <v>33</v>
      </c>
      <c r="O73" s="29">
        <v>2731</v>
      </c>
      <c r="P73" s="29">
        <v>25586</v>
      </c>
      <c r="Q73" s="29">
        <v>1521</v>
      </c>
      <c r="R73" s="30">
        <v>57901</v>
      </c>
      <c r="S73" s="94"/>
      <c r="T73" s="94"/>
      <c r="U73" s="94"/>
      <c r="V73" s="94"/>
      <c r="W73" s="94"/>
      <c r="X73" s="111">
        <v>3</v>
      </c>
      <c r="Y73" s="98"/>
      <c r="Z73" s="98"/>
      <c r="AA73" s="98"/>
      <c r="AB73" s="98"/>
      <c r="AC73" s="98"/>
      <c r="AD73" s="98"/>
      <c r="AE73" s="98"/>
      <c r="AF73" s="98"/>
      <c r="AG73" s="77"/>
      <c r="AH73" s="99"/>
      <c r="AI73" s="100"/>
      <c r="AJ73" s="101"/>
      <c r="AK73" s="101"/>
      <c r="AL73" s="102"/>
      <c r="AM73" s="103"/>
      <c r="AN73" s="103"/>
      <c r="AO73" s="102"/>
      <c r="AP73" s="101"/>
      <c r="AQ73" s="104"/>
      <c r="AR73" s="99"/>
      <c r="AS73" s="99"/>
      <c r="AT73" s="99"/>
      <c r="AU73" s="99"/>
      <c r="AV73" s="66"/>
      <c r="AW73" s="66"/>
      <c r="AX73" s="66"/>
      <c r="AY73" s="66"/>
      <c r="AZ73" s="66"/>
      <c r="BA73" s="66"/>
      <c r="BB73" s="66"/>
      <c r="BC73" s="66"/>
      <c r="BD73" s="66"/>
      <c r="BE73" s="66"/>
      <c r="BF73" s="69"/>
      <c r="BG73" s="67"/>
      <c r="BH73" s="67"/>
      <c r="BI73" s="68"/>
      <c r="BJ73" s="67"/>
      <c r="BK73" s="67"/>
      <c r="BL73" s="67"/>
      <c r="BM73" s="67"/>
      <c r="BN73" s="67"/>
      <c r="BO73" s="67"/>
      <c r="BP73" s="67"/>
      <c r="BQ73" s="67"/>
      <c r="BR73" s="67"/>
      <c r="BS73" s="69"/>
      <c r="BT73" s="69"/>
      <c r="BU73" s="69"/>
      <c r="BV73" s="69"/>
      <c r="BW73" s="69"/>
      <c r="BX73" s="69"/>
      <c r="BY73" s="69"/>
      <c r="BZ73" s="69"/>
      <c r="CA73" s="69"/>
      <c r="CB73" s="69"/>
      <c r="CC73" s="70"/>
      <c r="CD73" s="70"/>
      <c r="CE73" s="71"/>
      <c r="CF73" s="71"/>
      <c r="CG73" s="71"/>
      <c r="CH73" s="71"/>
      <c r="CI73" s="71"/>
      <c r="CJ73" s="71"/>
      <c r="CK73" s="71"/>
      <c r="CL73" s="67"/>
      <c r="CM73" s="72"/>
      <c r="CN73" s="72"/>
      <c r="CO73" s="72"/>
      <c r="CP73" s="72"/>
      <c r="CQ73" s="72"/>
      <c r="CR73" s="72"/>
      <c r="CS73" s="72"/>
      <c r="CT73" s="72"/>
      <c r="CU73" s="69"/>
      <c r="CV73" s="73"/>
      <c r="CW73" s="74"/>
      <c r="CX73" s="74"/>
      <c r="CY73" s="67"/>
      <c r="CZ73" s="75"/>
      <c r="DA73" s="75"/>
      <c r="DB73" s="75"/>
      <c r="DC73" s="75"/>
      <c r="DD73" s="75"/>
      <c r="DE73" s="75"/>
      <c r="DF73" s="75"/>
      <c r="DG73" s="75"/>
      <c r="DH73" s="76"/>
      <c r="DI73" s="76"/>
      <c r="DJ73" s="76"/>
      <c r="DK73" s="76"/>
      <c r="DL73" s="76"/>
      <c r="DM73" s="76"/>
      <c r="DN73" s="76"/>
      <c r="DO73" s="76"/>
      <c r="DP73" s="71"/>
      <c r="DQ73" s="71"/>
      <c r="DR73" s="71"/>
      <c r="DS73" s="71"/>
      <c r="DT73" s="71"/>
      <c r="DU73" s="71"/>
      <c r="DV73" s="71"/>
      <c r="DW73" s="71"/>
      <c r="DX73" s="71"/>
      <c r="DY73" s="71"/>
      <c r="DZ73" s="71"/>
      <c r="EA73" s="71"/>
      <c r="EB73" s="71"/>
      <c r="EC73" s="77"/>
      <c r="ED73" s="77"/>
      <c r="EE73" s="77"/>
      <c r="EF73" s="77"/>
      <c r="EG73" s="78"/>
      <c r="EH73" s="79"/>
      <c r="EI73" s="57"/>
    </row>
    <row r="74" spans="1:139" x14ac:dyDescent="0.2">
      <c r="A74" s="57"/>
      <c r="B74" s="57"/>
      <c r="C74" s="58"/>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9"/>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row>
    <row r="75" spans="1:139" x14ac:dyDescent="0.2">
      <c r="A75" s="57"/>
      <c r="B75" s="160" t="s">
        <v>1081</v>
      </c>
      <c r="C75" s="58"/>
      <c r="D75" s="57"/>
      <c r="E75" s="57"/>
      <c r="F75" s="57"/>
      <c r="G75" s="57"/>
      <c r="H75" s="57"/>
      <c r="I75" s="57"/>
      <c r="J75" s="57"/>
      <c r="K75" s="57"/>
      <c r="L75" s="57"/>
      <c r="M75" s="57"/>
      <c r="N75" s="57"/>
      <c r="O75" s="161">
        <f>SUM(O3:O73)</f>
        <v>942380</v>
      </c>
      <c r="P75" s="161">
        <f>SUM(P3:P73)</f>
        <v>6454367</v>
      </c>
      <c r="Q75" s="161">
        <f>SUM(Q3:Q73)</f>
        <v>361111</v>
      </c>
      <c r="R75" s="164">
        <f>SUM(R3:R73)</f>
        <v>9520965</v>
      </c>
      <c r="S75" s="161"/>
      <c r="T75" s="161"/>
      <c r="U75" s="161"/>
      <c r="V75" s="161"/>
      <c r="W75" s="161"/>
      <c r="X75" s="161">
        <f>SUM(X3:X73)</f>
        <v>370</v>
      </c>
      <c r="Y75" s="161"/>
      <c r="Z75" s="161"/>
      <c r="AA75" s="161"/>
      <c r="AB75" s="161"/>
      <c r="AC75" s="161"/>
      <c r="AD75" s="161"/>
      <c r="AE75" s="161"/>
      <c r="AF75" s="161"/>
      <c r="AG75" s="161">
        <f>SUM(AG3:AG73)</f>
        <v>206</v>
      </c>
      <c r="AH75" s="161"/>
      <c r="AI75" s="161"/>
      <c r="AJ75" s="161"/>
      <c r="AK75" s="161"/>
      <c r="AL75" s="161"/>
      <c r="AM75" s="161">
        <f>SUM(AM3:AM73)</f>
        <v>5256000</v>
      </c>
      <c r="AN75" s="161">
        <f>SUM(AN3:AN73)</f>
        <v>8310000</v>
      </c>
      <c r="AO75" s="161"/>
      <c r="AP75" s="161"/>
      <c r="AQ75" s="161"/>
      <c r="AR75" s="161"/>
      <c r="AS75" s="161"/>
      <c r="AT75" s="161"/>
      <c r="AU75" s="161"/>
      <c r="AV75" s="57"/>
      <c r="AW75" s="57"/>
      <c r="AX75" s="57"/>
      <c r="AY75" s="57"/>
      <c r="AZ75" s="57"/>
      <c r="BA75" s="57"/>
      <c r="BB75" s="57"/>
      <c r="BC75" s="57"/>
      <c r="BD75" s="57"/>
      <c r="BE75" s="57"/>
      <c r="BF75" s="57"/>
      <c r="BG75" s="57"/>
      <c r="BH75" s="161"/>
      <c r="BI75" s="161"/>
      <c r="BJ75" s="161"/>
      <c r="BK75" s="161"/>
      <c r="BL75" s="161"/>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161"/>
      <c r="CN75" s="161"/>
      <c r="CO75" s="161"/>
      <c r="CP75" s="161"/>
      <c r="CQ75" s="161"/>
      <c r="CR75" s="161"/>
      <c r="CS75" s="161"/>
      <c r="CT75" s="161"/>
      <c r="CU75" s="57"/>
      <c r="CV75" s="59"/>
      <c r="CW75" s="57"/>
      <c r="CX75" s="57"/>
      <c r="CY75" s="161"/>
      <c r="CZ75" s="161">
        <f t="shared" ref="CZ75:DO75" si="3">SUM(CZ3:CZ73)</f>
        <v>18</v>
      </c>
      <c r="DA75" s="161">
        <f t="shared" si="3"/>
        <v>15</v>
      </c>
      <c r="DB75" s="161">
        <f t="shared" si="3"/>
        <v>35</v>
      </c>
      <c r="DC75" s="161">
        <f t="shared" si="3"/>
        <v>5</v>
      </c>
      <c r="DD75" s="161">
        <f t="shared" si="3"/>
        <v>0</v>
      </c>
      <c r="DE75" s="161">
        <f t="shared" si="3"/>
        <v>0</v>
      </c>
      <c r="DF75" s="161">
        <f t="shared" si="3"/>
        <v>0</v>
      </c>
      <c r="DG75" s="161">
        <f t="shared" si="3"/>
        <v>73</v>
      </c>
      <c r="DH75" s="161">
        <f t="shared" si="3"/>
        <v>23</v>
      </c>
      <c r="DI75" s="161">
        <f t="shared" si="3"/>
        <v>15</v>
      </c>
      <c r="DJ75" s="161">
        <f t="shared" si="3"/>
        <v>30</v>
      </c>
      <c r="DK75" s="161">
        <f t="shared" si="3"/>
        <v>1</v>
      </c>
      <c r="DL75" s="161">
        <f t="shared" si="3"/>
        <v>0</v>
      </c>
      <c r="DM75" s="161">
        <f t="shared" si="3"/>
        <v>0</v>
      </c>
      <c r="DN75" s="161">
        <f t="shared" si="3"/>
        <v>0</v>
      </c>
      <c r="DO75" s="161">
        <f t="shared" si="3"/>
        <v>69</v>
      </c>
      <c r="DP75" s="57"/>
      <c r="DQ75" s="57"/>
      <c r="DR75" s="57"/>
      <c r="DS75" s="57"/>
      <c r="DT75" s="57"/>
      <c r="DU75" s="57"/>
      <c r="DV75" s="57"/>
      <c r="DW75" s="57"/>
      <c r="DX75" s="57"/>
      <c r="DY75" s="57"/>
      <c r="DZ75" s="57"/>
      <c r="EA75" s="57"/>
      <c r="EB75" s="57"/>
      <c r="EC75" s="57"/>
      <c r="ED75" s="57"/>
      <c r="EE75" s="57"/>
      <c r="EF75" s="57"/>
      <c r="EG75" s="57"/>
      <c r="EH75" s="57"/>
      <c r="EI75" s="57"/>
    </row>
    <row r="76" spans="1:139" x14ac:dyDescent="0.2">
      <c r="A76" s="57"/>
      <c r="B76" s="160" t="s">
        <v>1083</v>
      </c>
      <c r="C76" s="58"/>
      <c r="D76" s="57"/>
      <c r="E76" s="57"/>
      <c r="F76" s="57"/>
      <c r="G76" s="57"/>
      <c r="H76" s="57"/>
      <c r="I76" s="57"/>
      <c r="J76" s="57"/>
      <c r="K76" s="57"/>
      <c r="L76" s="57"/>
      <c r="M76" s="57"/>
      <c r="N76" s="57"/>
      <c r="O76" s="57">
        <f t="shared" ref="O76:AU76" si="4">COUNT(O3:O73)</f>
        <v>70</v>
      </c>
      <c r="P76" s="57">
        <f t="shared" si="4"/>
        <v>70</v>
      </c>
      <c r="Q76" s="57">
        <f t="shared" si="4"/>
        <v>70</v>
      </c>
      <c r="R76" s="57">
        <f t="shared" si="4"/>
        <v>70</v>
      </c>
      <c r="S76" s="57">
        <f t="shared" si="4"/>
        <v>0</v>
      </c>
      <c r="T76" s="57">
        <f t="shared" si="4"/>
        <v>0</v>
      </c>
      <c r="U76" s="57">
        <f t="shared" si="4"/>
        <v>0</v>
      </c>
      <c r="V76" s="57">
        <f t="shared" si="4"/>
        <v>0</v>
      </c>
      <c r="W76" s="57">
        <f t="shared" si="4"/>
        <v>0</v>
      </c>
      <c r="X76" s="57">
        <f t="shared" si="4"/>
        <v>70</v>
      </c>
      <c r="Y76" s="57">
        <f t="shared" si="4"/>
        <v>61</v>
      </c>
      <c r="Z76" s="57">
        <f t="shared" si="4"/>
        <v>61</v>
      </c>
      <c r="AA76" s="57">
        <f t="shared" si="4"/>
        <v>61</v>
      </c>
      <c r="AB76" s="57">
        <f t="shared" si="4"/>
        <v>61</v>
      </c>
      <c r="AC76" s="57">
        <f t="shared" si="4"/>
        <v>61</v>
      </c>
      <c r="AD76" s="57">
        <f t="shared" si="4"/>
        <v>61</v>
      </c>
      <c r="AE76" s="57">
        <f t="shared" si="4"/>
        <v>61</v>
      </c>
      <c r="AF76" s="57">
        <f t="shared" ref="AF76" si="5">COUNT(AF3:AF73)</f>
        <v>61</v>
      </c>
      <c r="AG76" s="57">
        <f t="shared" si="4"/>
        <v>48</v>
      </c>
      <c r="AH76" s="57">
        <f t="shared" si="4"/>
        <v>48</v>
      </c>
      <c r="AI76" s="57">
        <f t="shared" si="4"/>
        <v>47</v>
      </c>
      <c r="AJ76" s="57">
        <f t="shared" si="4"/>
        <v>61</v>
      </c>
      <c r="AK76" s="57">
        <f t="shared" si="4"/>
        <v>61</v>
      </c>
      <c r="AL76" s="57">
        <f t="shared" si="4"/>
        <v>61</v>
      </c>
      <c r="AM76" s="57">
        <f t="shared" si="4"/>
        <v>59</v>
      </c>
      <c r="AN76" s="57">
        <f t="shared" si="4"/>
        <v>61</v>
      </c>
      <c r="AO76" s="57">
        <f t="shared" si="4"/>
        <v>61</v>
      </c>
      <c r="AP76" s="57">
        <f t="shared" si="4"/>
        <v>61</v>
      </c>
      <c r="AQ76" s="57">
        <f t="shared" si="4"/>
        <v>47</v>
      </c>
      <c r="AR76" s="57">
        <f t="shared" si="4"/>
        <v>61</v>
      </c>
      <c r="AS76" s="57">
        <f t="shared" si="4"/>
        <v>61</v>
      </c>
      <c r="AT76" s="57">
        <f t="shared" si="4"/>
        <v>61</v>
      </c>
      <c r="AU76" s="57">
        <f t="shared" si="4"/>
        <v>61</v>
      </c>
      <c r="AV76" s="57"/>
      <c r="AW76" s="57"/>
      <c r="AX76" s="57"/>
      <c r="AY76" s="57"/>
      <c r="AZ76" s="57"/>
      <c r="BA76" s="57"/>
      <c r="BB76" s="57"/>
      <c r="BC76" s="57"/>
      <c r="BD76" s="57"/>
      <c r="BE76" s="57"/>
      <c r="BF76" s="57"/>
      <c r="BG76" s="57"/>
      <c r="BH76" s="57">
        <f>COUNT(BH3:BH73)</f>
        <v>28</v>
      </c>
      <c r="BI76" s="57">
        <f>COUNT(BI3:BI73)</f>
        <v>28</v>
      </c>
      <c r="BJ76" s="57">
        <f>COUNT(BJ3:BJ73)</f>
        <v>28</v>
      </c>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f t="shared" ref="CM76:CT76" si="6">COUNT(CM3:CM73)</f>
        <v>18</v>
      </c>
      <c r="CN76" s="57">
        <f t="shared" si="6"/>
        <v>18</v>
      </c>
      <c r="CO76" s="57">
        <f t="shared" si="6"/>
        <v>18</v>
      </c>
      <c r="CP76" s="57">
        <f t="shared" si="6"/>
        <v>18</v>
      </c>
      <c r="CQ76" s="57">
        <f t="shared" si="6"/>
        <v>18</v>
      </c>
      <c r="CR76" s="57">
        <f t="shared" si="6"/>
        <v>18</v>
      </c>
      <c r="CS76" s="57">
        <f t="shared" si="6"/>
        <v>18</v>
      </c>
      <c r="CT76" s="57">
        <f t="shared" si="6"/>
        <v>18</v>
      </c>
      <c r="CU76" s="57"/>
      <c r="CV76" s="59"/>
      <c r="CW76" s="57"/>
      <c r="CX76" s="57"/>
      <c r="CY76" s="57">
        <f t="shared" ref="CY76:DO76" si="7">COUNT(CY3:CY73)</f>
        <v>28</v>
      </c>
      <c r="CZ76" s="57">
        <f t="shared" si="7"/>
        <v>29</v>
      </c>
      <c r="DA76" s="57">
        <f t="shared" si="7"/>
        <v>29</v>
      </c>
      <c r="DB76" s="57">
        <f t="shared" si="7"/>
        <v>29</v>
      </c>
      <c r="DC76" s="57">
        <f t="shared" si="7"/>
        <v>29</v>
      </c>
      <c r="DD76" s="57">
        <f t="shared" si="7"/>
        <v>29</v>
      </c>
      <c r="DE76" s="57">
        <f t="shared" si="7"/>
        <v>29</v>
      </c>
      <c r="DF76" s="57">
        <f t="shared" si="7"/>
        <v>29</v>
      </c>
      <c r="DG76" s="57">
        <f t="shared" si="7"/>
        <v>29</v>
      </c>
      <c r="DH76" s="57">
        <f t="shared" si="7"/>
        <v>29</v>
      </c>
      <c r="DI76" s="57">
        <f t="shared" si="7"/>
        <v>29</v>
      </c>
      <c r="DJ76" s="57">
        <f t="shared" si="7"/>
        <v>29</v>
      </c>
      <c r="DK76" s="57">
        <f t="shared" si="7"/>
        <v>29</v>
      </c>
      <c r="DL76" s="57">
        <f t="shared" si="7"/>
        <v>29</v>
      </c>
      <c r="DM76" s="57">
        <f t="shared" si="7"/>
        <v>29</v>
      </c>
      <c r="DN76" s="57">
        <f t="shared" si="7"/>
        <v>29</v>
      </c>
      <c r="DO76" s="57">
        <f t="shared" si="7"/>
        <v>30</v>
      </c>
      <c r="DP76" s="57"/>
      <c r="DQ76" s="57"/>
      <c r="DR76" s="57"/>
      <c r="DS76" s="57"/>
      <c r="DT76" s="57"/>
      <c r="DU76" s="57"/>
      <c r="DV76" s="57"/>
      <c r="DW76" s="57"/>
      <c r="DX76" s="57"/>
      <c r="DY76" s="57"/>
      <c r="DZ76" s="57"/>
      <c r="EA76" s="57"/>
      <c r="EB76" s="57"/>
      <c r="EC76" s="57"/>
      <c r="ED76" s="57"/>
      <c r="EE76" s="57"/>
      <c r="EF76" s="57"/>
      <c r="EG76" s="57"/>
      <c r="EH76" s="57"/>
      <c r="EI76" s="57"/>
    </row>
    <row r="77" spans="1:139" x14ac:dyDescent="0.2">
      <c r="A77" s="57"/>
      <c r="B77" s="160" t="s">
        <v>1079</v>
      </c>
      <c r="C77" s="58"/>
      <c r="D77" s="57"/>
      <c r="E77" s="57"/>
      <c r="F77" s="57"/>
      <c r="G77" s="57"/>
      <c r="H77" s="57"/>
      <c r="I77" s="57"/>
      <c r="J77" s="57"/>
      <c r="K77" s="57"/>
      <c r="L77" s="57"/>
      <c r="M77" s="57"/>
      <c r="N77" s="57"/>
      <c r="O77" s="161">
        <f t="shared" ref="O77:AU77" si="8">MIN(O3:O73)</f>
        <v>0</v>
      </c>
      <c r="P77" s="161">
        <f t="shared" si="8"/>
        <v>0</v>
      </c>
      <c r="Q77" s="161">
        <f t="shared" si="8"/>
        <v>0</v>
      </c>
      <c r="R77" s="164">
        <f t="shared" si="8"/>
        <v>0</v>
      </c>
      <c r="S77" s="163">
        <f t="shared" si="8"/>
        <v>0</v>
      </c>
      <c r="T77" s="163">
        <f t="shared" si="8"/>
        <v>0</v>
      </c>
      <c r="U77" s="163">
        <f t="shared" si="8"/>
        <v>0</v>
      </c>
      <c r="V77" s="163">
        <f t="shared" si="8"/>
        <v>0</v>
      </c>
      <c r="W77" s="163">
        <f t="shared" si="8"/>
        <v>0</v>
      </c>
      <c r="X77" s="161">
        <f t="shared" si="8"/>
        <v>0</v>
      </c>
      <c r="Y77" s="163">
        <f t="shared" si="8"/>
        <v>0</v>
      </c>
      <c r="Z77" s="163">
        <f t="shared" si="8"/>
        <v>0</v>
      </c>
      <c r="AA77" s="163">
        <f t="shared" si="8"/>
        <v>0</v>
      </c>
      <c r="AB77" s="163">
        <f t="shared" si="8"/>
        <v>0</v>
      </c>
      <c r="AC77" s="163">
        <f t="shared" si="8"/>
        <v>0</v>
      </c>
      <c r="AD77" s="163">
        <f t="shared" si="8"/>
        <v>0</v>
      </c>
      <c r="AE77" s="163">
        <f t="shared" si="8"/>
        <v>0</v>
      </c>
      <c r="AF77" s="163">
        <f t="shared" ref="AF77" si="9">MIN(AF3:AF73)</f>
        <v>0</v>
      </c>
      <c r="AG77" s="161">
        <f t="shared" si="8"/>
        <v>1</v>
      </c>
      <c r="AH77" s="163">
        <f t="shared" si="8"/>
        <v>0.25</v>
      </c>
      <c r="AI77" s="161">
        <f t="shared" si="8"/>
        <v>0</v>
      </c>
      <c r="AJ77" s="161">
        <f t="shared" si="8"/>
        <v>0</v>
      </c>
      <c r="AK77" s="161">
        <f t="shared" si="8"/>
        <v>4</v>
      </c>
      <c r="AL77" s="163">
        <f t="shared" si="8"/>
        <v>0</v>
      </c>
      <c r="AM77" s="161">
        <f t="shared" si="8"/>
        <v>5000</v>
      </c>
      <c r="AN77" s="161">
        <f t="shared" si="8"/>
        <v>100000</v>
      </c>
      <c r="AO77" s="163">
        <f t="shared" si="8"/>
        <v>8.7500000000000002E-4</v>
      </c>
      <c r="AP77" s="161">
        <f t="shared" si="8"/>
        <v>1</v>
      </c>
      <c r="AQ77" s="161">
        <f t="shared" si="8"/>
        <v>4</v>
      </c>
      <c r="AR77" s="163">
        <f t="shared" si="8"/>
        <v>0</v>
      </c>
      <c r="AS77" s="163">
        <f t="shared" si="8"/>
        <v>0</v>
      </c>
      <c r="AT77" s="163">
        <f t="shared" si="8"/>
        <v>0</v>
      </c>
      <c r="AU77" s="163">
        <f t="shared" si="8"/>
        <v>0</v>
      </c>
      <c r="AV77" s="57"/>
      <c r="AW77" s="57"/>
      <c r="AX77" s="57"/>
      <c r="AY77" s="57"/>
      <c r="AZ77" s="57"/>
      <c r="BA77" s="57"/>
      <c r="BB77" s="57"/>
      <c r="BC77" s="57"/>
      <c r="BD77" s="57"/>
      <c r="BE77" s="57"/>
      <c r="BF77" s="57"/>
      <c r="BG77" s="57"/>
      <c r="BH77" s="161">
        <f>MIN(BH3:BH73)</f>
        <v>40</v>
      </c>
      <c r="BI77" s="163">
        <f>MIN(BI3:BI73)</f>
        <v>0.23809523809523808</v>
      </c>
      <c r="BJ77" s="161">
        <f>MIN(BJ3:BJ73)</f>
        <v>8</v>
      </c>
      <c r="BK77" s="161"/>
      <c r="BL77" s="161"/>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163">
        <f t="shared" ref="CM77:CT77" si="10">MIN(CM3:CM73)</f>
        <v>0</v>
      </c>
      <c r="CN77" s="163">
        <f t="shared" si="10"/>
        <v>0</v>
      </c>
      <c r="CO77" s="163">
        <f t="shared" si="10"/>
        <v>0</v>
      </c>
      <c r="CP77" s="163">
        <f t="shared" si="10"/>
        <v>0</v>
      </c>
      <c r="CQ77" s="163">
        <f t="shared" si="10"/>
        <v>0</v>
      </c>
      <c r="CR77" s="163">
        <f t="shared" si="10"/>
        <v>0</v>
      </c>
      <c r="CS77" s="163">
        <f t="shared" si="10"/>
        <v>0</v>
      </c>
      <c r="CT77" s="163">
        <f t="shared" si="10"/>
        <v>0</v>
      </c>
      <c r="CU77" s="57"/>
      <c r="CV77" s="59"/>
      <c r="CW77" s="57"/>
      <c r="CX77" s="57"/>
      <c r="CY77" s="163">
        <f t="shared" ref="CY77:DO77" si="11">MIN(CY3:CY73)</f>
        <v>0</v>
      </c>
      <c r="CZ77" s="161">
        <f t="shared" si="11"/>
        <v>0</v>
      </c>
      <c r="DA77" s="161">
        <f t="shared" si="11"/>
        <v>0</v>
      </c>
      <c r="DB77" s="161">
        <f t="shared" si="11"/>
        <v>0</v>
      </c>
      <c r="DC77" s="161">
        <f t="shared" si="11"/>
        <v>0</v>
      </c>
      <c r="DD77" s="161">
        <f t="shared" si="11"/>
        <v>0</v>
      </c>
      <c r="DE77" s="161">
        <f t="shared" si="11"/>
        <v>0</v>
      </c>
      <c r="DF77" s="161">
        <f t="shared" si="11"/>
        <v>0</v>
      </c>
      <c r="DG77" s="161">
        <f t="shared" si="11"/>
        <v>0</v>
      </c>
      <c r="DH77" s="161">
        <f t="shared" si="11"/>
        <v>0</v>
      </c>
      <c r="DI77" s="161">
        <f t="shared" si="11"/>
        <v>0</v>
      </c>
      <c r="DJ77" s="161">
        <f t="shared" si="11"/>
        <v>0</v>
      </c>
      <c r="DK77" s="161">
        <f t="shared" si="11"/>
        <v>0</v>
      </c>
      <c r="DL77" s="161">
        <f t="shared" si="11"/>
        <v>0</v>
      </c>
      <c r="DM77" s="161">
        <f t="shared" si="11"/>
        <v>0</v>
      </c>
      <c r="DN77" s="161">
        <f t="shared" si="11"/>
        <v>0</v>
      </c>
      <c r="DO77" s="161">
        <f t="shared" si="11"/>
        <v>0</v>
      </c>
      <c r="DP77" s="57"/>
      <c r="DQ77" s="57"/>
      <c r="DR77" s="57"/>
      <c r="DS77" s="57"/>
      <c r="DT77" s="57"/>
      <c r="DU77" s="57"/>
      <c r="DV77" s="57"/>
      <c r="DW77" s="57"/>
      <c r="DX77" s="57"/>
      <c r="DY77" s="57"/>
      <c r="DZ77" s="57"/>
      <c r="EA77" s="57"/>
      <c r="EB77" s="57"/>
      <c r="EC77" s="57"/>
      <c r="ED77" s="57"/>
      <c r="EE77" s="57"/>
      <c r="EF77" s="57"/>
      <c r="EG77" s="57"/>
      <c r="EH77" s="57"/>
      <c r="EI77" s="57"/>
    </row>
    <row r="78" spans="1:139" x14ac:dyDescent="0.2">
      <c r="A78" s="57"/>
      <c r="B78" s="160" t="s">
        <v>1082</v>
      </c>
      <c r="C78" s="58"/>
      <c r="D78" s="57"/>
      <c r="E78" s="57"/>
      <c r="F78" s="57"/>
      <c r="G78" s="57"/>
      <c r="H78" s="57"/>
      <c r="I78" s="57"/>
      <c r="J78" s="57"/>
      <c r="K78" s="57"/>
      <c r="L78" s="57"/>
      <c r="M78" s="57"/>
      <c r="N78" s="57"/>
      <c r="O78" s="161">
        <f>O75/O76</f>
        <v>13462.571428571429</v>
      </c>
      <c r="P78" s="161">
        <f t="shared" ref="P78:X78" si="12">P75/P76</f>
        <v>92205.242857142861</v>
      </c>
      <c r="Q78" s="161">
        <f t="shared" si="12"/>
        <v>5158.7285714285717</v>
      </c>
      <c r="R78" s="164">
        <f t="shared" si="12"/>
        <v>136013.78571428571</v>
      </c>
      <c r="S78" s="163" t="e">
        <f>AVERAGE(S3:S73)</f>
        <v>#DIV/0!</v>
      </c>
      <c r="T78" s="163" t="e">
        <f>AVERAGE(T3:T73)</f>
        <v>#DIV/0!</v>
      </c>
      <c r="U78" s="163" t="e">
        <f>AVERAGE(U3:U73)</f>
        <v>#DIV/0!</v>
      </c>
      <c r="V78" s="163" t="e">
        <f>AVERAGE(V3:V73)</f>
        <v>#DIV/0!</v>
      </c>
      <c r="W78" s="163" t="e">
        <f>AVERAGE(W3:W73)</f>
        <v>#DIV/0!</v>
      </c>
      <c r="X78" s="161">
        <f t="shared" si="12"/>
        <v>5.2857142857142856</v>
      </c>
      <c r="Y78" s="163">
        <f t="shared" ref="Y78:AE78" si="13">AVERAGE(Y3:Y73)</f>
        <v>0.14030394578726968</v>
      </c>
      <c r="Z78" s="163">
        <f t="shared" si="13"/>
        <v>0.22101723413198821</v>
      </c>
      <c r="AA78" s="163">
        <f t="shared" si="13"/>
        <v>0.61815875224580707</v>
      </c>
      <c r="AB78" s="163">
        <f t="shared" si="13"/>
        <v>2.0520067834934992E-2</v>
      </c>
      <c r="AC78" s="163">
        <f t="shared" si="13"/>
        <v>0</v>
      </c>
      <c r="AD78" s="163">
        <f t="shared" si="13"/>
        <v>0</v>
      </c>
      <c r="AE78" s="163">
        <f t="shared" si="13"/>
        <v>0</v>
      </c>
      <c r="AF78" s="163">
        <f t="shared" ref="AF78" si="14">AVERAGE(AF3:AF73)</f>
        <v>0</v>
      </c>
      <c r="AG78" s="161">
        <f>AG75/AG76</f>
        <v>4.291666666666667</v>
      </c>
      <c r="AH78" s="163">
        <f>AVERAGE(AH3:AH73)</f>
        <v>0.90756222943722931</v>
      </c>
      <c r="AI78" s="161">
        <f>AVERAGE(AI3:AI73)</f>
        <v>1.7139182198334804</v>
      </c>
      <c r="AJ78" s="161">
        <f>AVERAGE(AJ3:AJ73)</f>
        <v>9.516119446786492</v>
      </c>
      <c r="AK78" s="161">
        <f>AVERAGE(AK3:AK73)</f>
        <v>4.9097552406766658</v>
      </c>
      <c r="AL78" s="163">
        <f>AVERAGE(AL3:AL73)</f>
        <v>1.9560197328594793</v>
      </c>
      <c r="AM78" s="161">
        <f t="shared" ref="AM78:AN78" si="15">AM75/AM76</f>
        <v>89084.745762711871</v>
      </c>
      <c r="AN78" s="161">
        <f t="shared" si="15"/>
        <v>136229.50819672132</v>
      </c>
      <c r="AO78" s="163">
        <f t="shared" ref="AO78:AU78" si="16">AVERAGE(AO3:AO73)</f>
        <v>0.66467598062750488</v>
      </c>
      <c r="AP78" s="161">
        <f t="shared" si="16"/>
        <v>3.6433316259771882</v>
      </c>
      <c r="AQ78" s="161">
        <f t="shared" si="16"/>
        <v>11.653241146234544</v>
      </c>
      <c r="AR78" s="163">
        <f t="shared" si="16"/>
        <v>0.11803841532501792</v>
      </c>
      <c r="AS78" s="163">
        <f t="shared" si="16"/>
        <v>0.83087018502507481</v>
      </c>
      <c r="AT78" s="163">
        <f t="shared" si="16"/>
        <v>2.7203811827893231E-2</v>
      </c>
      <c r="AU78" s="163">
        <f t="shared" si="16"/>
        <v>2.3887587822014049E-2</v>
      </c>
      <c r="AV78" s="57"/>
      <c r="AW78" s="57"/>
      <c r="AX78" s="57"/>
      <c r="AY78" s="57"/>
      <c r="AZ78" s="57"/>
      <c r="BA78" s="57"/>
      <c r="BB78" s="57"/>
      <c r="BC78" s="57"/>
      <c r="BD78" s="57"/>
      <c r="BE78" s="57"/>
      <c r="BF78" s="57"/>
      <c r="BG78" s="57"/>
      <c r="BH78" s="161">
        <f>AVERAGE(BH3:BH73)</f>
        <v>60.410714285714285</v>
      </c>
      <c r="BI78" s="163">
        <f>AVERAGE(BI3:BI73)</f>
        <v>0.35958758503401361</v>
      </c>
      <c r="BJ78" s="161">
        <f>AVERAGE(BJ3:BJ73)</f>
        <v>10.857142857142858</v>
      </c>
      <c r="BK78" s="161"/>
      <c r="BL78" s="161"/>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163">
        <f t="shared" ref="CM78:CT78" si="17">AVERAGE(CM3:CM73)</f>
        <v>5.7222222222222223E-2</v>
      </c>
      <c r="CN78" s="163">
        <f t="shared" si="17"/>
        <v>0</v>
      </c>
      <c r="CO78" s="163">
        <f t="shared" si="17"/>
        <v>0</v>
      </c>
      <c r="CP78" s="163">
        <f t="shared" si="17"/>
        <v>8.333333333333335E-3</v>
      </c>
      <c r="CQ78" s="163">
        <f t="shared" si="17"/>
        <v>0.17166666666666669</v>
      </c>
      <c r="CR78" s="163">
        <f t="shared" si="17"/>
        <v>0.17166666666666669</v>
      </c>
      <c r="CS78" s="163">
        <f t="shared" si="17"/>
        <v>0.49833333333333335</v>
      </c>
      <c r="CT78" s="163">
        <f t="shared" si="17"/>
        <v>9.2777777777777792E-2</v>
      </c>
      <c r="CU78" s="57"/>
      <c r="CV78" s="59"/>
      <c r="CW78" s="57"/>
      <c r="CX78" s="57"/>
      <c r="CY78" s="163">
        <f>AVERAGE(CY3:CY73)</f>
        <v>5.8928571428571434E-2</v>
      </c>
      <c r="CZ78" s="162">
        <f t="shared" ref="CZ78:DO78" si="18">CZ75/CZ76</f>
        <v>0.62068965517241381</v>
      </c>
      <c r="DA78" s="162">
        <f t="shared" si="18"/>
        <v>0.51724137931034486</v>
      </c>
      <c r="DB78" s="162">
        <f t="shared" si="18"/>
        <v>1.2068965517241379</v>
      </c>
      <c r="DC78" s="162">
        <f t="shared" si="18"/>
        <v>0.17241379310344829</v>
      </c>
      <c r="DD78" s="162">
        <f t="shared" si="18"/>
        <v>0</v>
      </c>
      <c r="DE78" s="162">
        <f t="shared" si="18"/>
        <v>0</v>
      </c>
      <c r="DF78" s="162">
        <f t="shared" si="18"/>
        <v>0</v>
      </c>
      <c r="DG78" s="162">
        <f t="shared" si="18"/>
        <v>2.5172413793103448</v>
      </c>
      <c r="DH78" s="162">
        <f t="shared" si="18"/>
        <v>0.7931034482758621</v>
      </c>
      <c r="DI78" s="162">
        <f t="shared" si="18"/>
        <v>0.51724137931034486</v>
      </c>
      <c r="DJ78" s="162">
        <f t="shared" si="18"/>
        <v>1.0344827586206897</v>
      </c>
      <c r="DK78" s="162">
        <f t="shared" si="18"/>
        <v>3.4482758620689655E-2</v>
      </c>
      <c r="DL78" s="162">
        <f t="shared" si="18"/>
        <v>0</v>
      </c>
      <c r="DM78" s="162">
        <f t="shared" si="18"/>
        <v>0</v>
      </c>
      <c r="DN78" s="162">
        <f t="shared" si="18"/>
        <v>0</v>
      </c>
      <c r="DO78" s="162">
        <f t="shared" si="18"/>
        <v>2.2999999999999998</v>
      </c>
      <c r="DP78" s="57"/>
      <c r="DQ78" s="57"/>
      <c r="DR78" s="57"/>
      <c r="DS78" s="57"/>
      <c r="DT78" s="57"/>
      <c r="DU78" s="57"/>
      <c r="DV78" s="57"/>
      <c r="DW78" s="57"/>
      <c r="DX78" s="57"/>
      <c r="DY78" s="57"/>
      <c r="DZ78" s="57"/>
      <c r="EA78" s="57"/>
      <c r="EB78" s="57"/>
      <c r="EC78" s="57"/>
      <c r="ED78" s="57"/>
      <c r="EE78" s="57"/>
      <c r="EF78" s="57"/>
      <c r="EG78" s="57"/>
      <c r="EH78" s="57"/>
      <c r="EI78" s="57"/>
    </row>
    <row r="79" spans="1:139" x14ac:dyDescent="0.2">
      <c r="A79" s="57"/>
      <c r="B79" s="160" t="s">
        <v>1080</v>
      </c>
      <c r="C79" s="58"/>
      <c r="D79" s="57"/>
      <c r="E79" s="57"/>
      <c r="F79" s="57"/>
      <c r="G79" s="57"/>
      <c r="H79" s="57"/>
      <c r="I79" s="57"/>
      <c r="J79" s="57"/>
      <c r="K79" s="57"/>
      <c r="L79" s="57"/>
      <c r="M79" s="57"/>
      <c r="N79" s="57"/>
      <c r="O79" s="161">
        <f t="shared" ref="O79:AU79" si="19">MAX(O3:O73)</f>
        <v>175523</v>
      </c>
      <c r="P79" s="161">
        <f t="shared" si="19"/>
        <v>2365684</v>
      </c>
      <c r="Q79" s="161">
        <f t="shared" si="19"/>
        <v>97520</v>
      </c>
      <c r="R79" s="164">
        <f t="shared" si="19"/>
        <v>1218921</v>
      </c>
      <c r="S79" s="163">
        <f t="shared" si="19"/>
        <v>0</v>
      </c>
      <c r="T79" s="163">
        <f t="shared" si="19"/>
        <v>0</v>
      </c>
      <c r="U79" s="163">
        <f t="shared" si="19"/>
        <v>0</v>
      </c>
      <c r="V79" s="163">
        <f t="shared" si="19"/>
        <v>0</v>
      </c>
      <c r="W79" s="163">
        <f t="shared" si="19"/>
        <v>0</v>
      </c>
      <c r="X79" s="161">
        <f t="shared" si="19"/>
        <v>54</v>
      </c>
      <c r="Y79" s="163">
        <f t="shared" si="19"/>
        <v>1</v>
      </c>
      <c r="Z79" s="163">
        <f t="shared" si="19"/>
        <v>1</v>
      </c>
      <c r="AA79" s="163">
        <f t="shared" si="19"/>
        <v>1</v>
      </c>
      <c r="AB79" s="163">
        <f t="shared" si="19"/>
        <v>1</v>
      </c>
      <c r="AC79" s="163">
        <f t="shared" si="19"/>
        <v>0</v>
      </c>
      <c r="AD79" s="163">
        <f t="shared" si="19"/>
        <v>0</v>
      </c>
      <c r="AE79" s="163">
        <f t="shared" si="19"/>
        <v>0</v>
      </c>
      <c r="AF79" s="163">
        <f t="shared" ref="AF79" si="20">MAX(AF3:AF73)</f>
        <v>0</v>
      </c>
      <c r="AG79" s="161">
        <f t="shared" si="19"/>
        <v>58</v>
      </c>
      <c r="AH79" s="163">
        <f t="shared" si="19"/>
        <v>1</v>
      </c>
      <c r="AI79" s="161">
        <f t="shared" si="19"/>
        <v>3</v>
      </c>
      <c r="AJ79" s="161">
        <f t="shared" si="19"/>
        <v>21</v>
      </c>
      <c r="AK79" s="161">
        <f t="shared" si="19"/>
        <v>7</v>
      </c>
      <c r="AL79" s="163">
        <f t="shared" si="19"/>
        <v>4.875</v>
      </c>
      <c r="AM79" s="161">
        <f t="shared" si="19"/>
        <v>409000</v>
      </c>
      <c r="AN79" s="161">
        <f t="shared" si="19"/>
        <v>220000</v>
      </c>
      <c r="AO79" s="163">
        <f t="shared" si="19"/>
        <v>2.7241933333333335</v>
      </c>
      <c r="AP79" s="161">
        <f t="shared" si="19"/>
        <v>5</v>
      </c>
      <c r="AQ79" s="161">
        <f t="shared" si="19"/>
        <v>25</v>
      </c>
      <c r="AR79" s="163">
        <f t="shared" si="19"/>
        <v>1</v>
      </c>
      <c r="AS79" s="163">
        <f t="shared" si="19"/>
        <v>1</v>
      </c>
      <c r="AT79" s="163">
        <f t="shared" si="19"/>
        <v>1</v>
      </c>
      <c r="AU79" s="163">
        <f t="shared" si="19"/>
        <v>0.5</v>
      </c>
      <c r="AV79" s="57"/>
      <c r="AW79" s="57"/>
      <c r="AX79" s="57"/>
      <c r="AY79" s="57"/>
      <c r="AZ79" s="57"/>
      <c r="BA79" s="57"/>
      <c r="BB79" s="57"/>
      <c r="BC79" s="57"/>
      <c r="BD79" s="57"/>
      <c r="BE79" s="57"/>
      <c r="BF79" s="57"/>
      <c r="BG79" s="57"/>
      <c r="BH79" s="161">
        <f>MAX(BH3:BH73)</f>
        <v>133</v>
      </c>
      <c r="BI79" s="163">
        <f>MAX(BI3:BI73)</f>
        <v>0.79166666666666663</v>
      </c>
      <c r="BJ79" s="161">
        <f>MAX(BJ3:BJ73)</f>
        <v>19</v>
      </c>
      <c r="BK79" s="161"/>
      <c r="BL79" s="161"/>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163">
        <f t="shared" ref="CM79:CT79" si="21">MAX(CM3:CM73)</f>
        <v>0.33</v>
      </c>
      <c r="CN79" s="163">
        <f t="shared" si="21"/>
        <v>0</v>
      </c>
      <c r="CO79" s="163">
        <f t="shared" si="21"/>
        <v>0</v>
      </c>
      <c r="CP79" s="163">
        <f t="shared" si="21"/>
        <v>0.1</v>
      </c>
      <c r="CQ79" s="163">
        <f t="shared" si="21"/>
        <v>0.9</v>
      </c>
      <c r="CR79" s="163">
        <f t="shared" si="21"/>
        <v>0.6</v>
      </c>
      <c r="CS79" s="163">
        <f t="shared" si="21"/>
        <v>1</v>
      </c>
      <c r="CT79" s="163">
        <f t="shared" si="21"/>
        <v>0.8</v>
      </c>
      <c r="CU79" s="57"/>
      <c r="CV79" s="59"/>
      <c r="CW79" s="57"/>
      <c r="CX79" s="57"/>
      <c r="CY79" s="163">
        <f t="shared" ref="CY79:DO79" si="22">MAX(CY3:CY73)</f>
        <v>0.3</v>
      </c>
      <c r="CZ79" s="161">
        <f t="shared" si="22"/>
        <v>4</v>
      </c>
      <c r="DA79" s="161">
        <f t="shared" si="22"/>
        <v>7</v>
      </c>
      <c r="DB79" s="161">
        <f t="shared" si="22"/>
        <v>14</v>
      </c>
      <c r="DC79" s="161">
        <f t="shared" si="22"/>
        <v>4</v>
      </c>
      <c r="DD79" s="161">
        <f t="shared" si="22"/>
        <v>0</v>
      </c>
      <c r="DE79" s="161">
        <f t="shared" si="22"/>
        <v>0</v>
      </c>
      <c r="DF79" s="161">
        <f t="shared" si="22"/>
        <v>0</v>
      </c>
      <c r="DG79" s="161">
        <f t="shared" si="22"/>
        <v>29</v>
      </c>
      <c r="DH79" s="161">
        <f t="shared" si="22"/>
        <v>10</v>
      </c>
      <c r="DI79" s="161">
        <f t="shared" si="22"/>
        <v>5</v>
      </c>
      <c r="DJ79" s="161">
        <f t="shared" si="22"/>
        <v>14</v>
      </c>
      <c r="DK79" s="161">
        <f t="shared" si="22"/>
        <v>1</v>
      </c>
      <c r="DL79" s="161">
        <f t="shared" si="22"/>
        <v>0</v>
      </c>
      <c r="DM79" s="161">
        <f t="shared" si="22"/>
        <v>0</v>
      </c>
      <c r="DN79" s="161">
        <f t="shared" si="22"/>
        <v>0</v>
      </c>
      <c r="DO79" s="161">
        <f t="shared" si="22"/>
        <v>29</v>
      </c>
      <c r="DP79" s="57"/>
      <c r="DQ79" s="57"/>
      <c r="DR79" s="57"/>
      <c r="DS79" s="57"/>
      <c r="DT79" s="57"/>
      <c r="DU79" s="57"/>
      <c r="DV79" s="57"/>
      <c r="DW79" s="57"/>
      <c r="DX79" s="57"/>
      <c r="DY79" s="57"/>
      <c r="DZ79" s="57"/>
      <c r="EA79" s="57"/>
      <c r="EB79" s="57"/>
      <c r="EC79" s="57"/>
      <c r="ED79" s="57"/>
      <c r="EE79" s="57"/>
      <c r="EF79" s="57"/>
      <c r="EG79" s="57"/>
      <c r="EH79" s="57"/>
      <c r="EI79" s="57"/>
    </row>
  </sheetData>
  <mergeCells count="17">
    <mergeCell ref="CW1:CX1"/>
    <mergeCell ref="CZ1:DG1"/>
    <mergeCell ref="DH1:DO1"/>
    <mergeCell ref="DP1:EB1"/>
    <mergeCell ref="EC1:EF1"/>
    <mergeCell ref="CU1:CV1"/>
    <mergeCell ref="O1:X1"/>
    <mergeCell ref="AG1:AI1"/>
    <mergeCell ref="AJ1:AQ1"/>
    <mergeCell ref="AR1:AU1"/>
    <mergeCell ref="AV1:BE1"/>
    <mergeCell ref="BG1:BR1"/>
    <mergeCell ref="BS1:CB1"/>
    <mergeCell ref="CC1:CD1"/>
    <mergeCell ref="CE1:CK1"/>
    <mergeCell ref="CM1:CT1"/>
    <mergeCell ref="Y1:A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All Agencies</vt:lpstr>
      <vt:lpstr>MTAs</vt:lpstr>
      <vt:lpstr>5307 State Funded Urban</vt:lpstr>
      <vt:lpstr>5307-5711 Mixed UrbRural</vt:lpstr>
      <vt:lpstr>5311 Rural Transit Districts</vt:lpstr>
      <vt:lpstr>5310 Specialized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Elgart, Zachary</dc:creator>
  <cp:lastModifiedBy>Kelly Kirkland</cp:lastModifiedBy>
  <cp:lastPrinted>2013-08-31T20:27:10Z</cp:lastPrinted>
  <dcterms:created xsi:type="dcterms:W3CDTF">2013-08-14T15:22:54Z</dcterms:created>
  <dcterms:modified xsi:type="dcterms:W3CDTF">2015-09-23T13:29:14Z</dcterms:modified>
</cp:coreProperties>
</file>